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defaultThemeVersion="124226"/>
  <bookViews>
    <workbookView xWindow="0" yWindow="0" windowWidth="14550" windowHeight="6840"/>
  </bookViews>
  <sheets>
    <sheet name="Financial Results" sheetId="4" r:id="rId1"/>
  </sheets>
  <definedNames>
    <definedName name="_xlnm.Print_Area" localSheetId="0">'Financial Results'!$B$1:$AC$70</definedName>
  </definedNames>
  <calcPr calcId="144525"/>
</workbook>
</file>

<file path=xl/calcChain.xml><?xml version="1.0" encoding="utf-8"?>
<calcChain xmlns="http://schemas.openxmlformats.org/spreadsheetml/2006/main">
  <c r="S31" i="4"/>
  <c r="Q31"/>
  <c r="T30"/>
  <c r="S30"/>
  <c r="Q30"/>
  <c r="T29"/>
  <c r="S29"/>
  <c r="Q29"/>
  <c r="T28"/>
  <c r="S28"/>
  <c r="Q28"/>
  <c r="Q27"/>
  <c r="T26"/>
  <c r="S26"/>
  <c r="Q26"/>
  <c r="T23"/>
  <c r="S23"/>
  <c r="Q23"/>
  <c r="J57"/>
  <c r="I57" s="1"/>
  <c r="J56"/>
  <c r="J58" s="1"/>
  <c r="I56" l="1"/>
  <c r="I58" s="1"/>
  <c r="I59" l="1"/>
  <c r="J59" l="1"/>
  <c r="F26"/>
  <c r="F24"/>
  <c r="F23"/>
  <c r="F19"/>
  <c r="F18"/>
  <c r="P29" s="1"/>
  <c r="J31"/>
  <c r="T31" s="1"/>
  <c r="P23" l="1"/>
  <c r="P26"/>
  <c r="I27"/>
  <c r="J27"/>
  <c r="T27" s="1"/>
  <c r="O35"/>
  <c r="O37" s="1"/>
  <c r="F27" l="1"/>
  <c r="P27" s="1"/>
  <c r="S27"/>
  <c r="H27"/>
  <c r="J32"/>
  <c r="O38"/>
  <c r="N37"/>
  <c r="H41"/>
  <c r="H37"/>
  <c r="H36"/>
  <c r="H35"/>
  <c r="H31"/>
  <c r="H30"/>
  <c r="H29"/>
  <c r="H28"/>
  <c r="H26"/>
  <c r="H24"/>
  <c r="H23"/>
  <c r="H19"/>
  <c r="H18"/>
  <c r="R30" l="1"/>
  <c r="R23"/>
  <c r="R29"/>
  <c r="R26"/>
  <c r="R31"/>
  <c r="R27"/>
  <c r="R28"/>
  <c r="H32"/>
  <c r="F41"/>
  <c r="F37"/>
  <c r="F36"/>
  <c r="F35"/>
  <c r="F31"/>
  <c r="P31" s="1"/>
  <c r="F30"/>
  <c r="P30" s="1"/>
  <c r="F28"/>
  <c r="P28" s="1"/>
  <c r="G32"/>
  <c r="F32" l="1"/>
  <c r="F20"/>
  <c r="H20"/>
  <c r="H33" s="1"/>
  <c r="L32"/>
  <c r="L20"/>
  <c r="K20"/>
  <c r="K32"/>
  <c r="H39" l="1"/>
  <c r="H45" s="1"/>
  <c r="R33"/>
  <c r="R34" s="1"/>
  <c r="F33"/>
  <c r="L33"/>
  <c r="L39" s="1"/>
  <c r="L45" s="1"/>
  <c r="K33"/>
  <c r="K39" s="1"/>
  <c r="K45" s="1"/>
  <c r="F39" l="1"/>
  <c r="F45" s="1"/>
  <c r="P33"/>
  <c r="P34" s="1"/>
  <c r="H42"/>
  <c r="L42"/>
  <c r="K42"/>
  <c r="I20"/>
  <c r="F42" l="1"/>
  <c r="G20"/>
  <c r="G33" s="1"/>
  <c r="G39" l="1"/>
  <c r="G45" s="1"/>
  <c r="Q33"/>
  <c r="Q34" s="1"/>
  <c r="J20"/>
  <c r="I32"/>
  <c r="I33" s="1"/>
  <c r="S33" s="1"/>
  <c r="S34" s="1"/>
  <c r="G42" l="1"/>
  <c r="I39"/>
  <c r="I45" s="1"/>
  <c r="I42" l="1"/>
  <c r="J33"/>
  <c r="J39" l="1"/>
  <c r="J45" s="1"/>
  <c r="T33"/>
  <c r="T34" s="1"/>
  <c r="J42"/>
</calcChain>
</file>

<file path=xl/sharedStrings.xml><?xml version="1.0" encoding="utf-8"?>
<sst xmlns="http://schemas.openxmlformats.org/spreadsheetml/2006/main" count="88" uniqueCount="79">
  <si>
    <t>RELIANCE CHEMOTEX INDUSTRIES LIMITED</t>
  </si>
  <si>
    <t>CIN: L40102RJ1977PLC001994</t>
  </si>
  <si>
    <t>Telephone No: 0249-2490488</t>
  </si>
  <si>
    <t>Email: finance.udaipur@reliancechemotex.com; Website: www.reliancechemotex.com</t>
  </si>
  <si>
    <t>PART I</t>
  </si>
  <si>
    <t>Sl. No.</t>
  </si>
  <si>
    <t>Particulars</t>
  </si>
  <si>
    <t>Income</t>
  </si>
  <si>
    <t>(a)</t>
  </si>
  <si>
    <t>Revenue from operation</t>
  </si>
  <si>
    <t>(b)</t>
  </si>
  <si>
    <t>Other Income</t>
  </si>
  <si>
    <t>Total Income (a+b)</t>
  </si>
  <si>
    <t>2</t>
  </si>
  <si>
    <t>Expenses</t>
  </si>
  <si>
    <t>Cost of Raw Materials Consumed</t>
  </si>
  <si>
    <t xml:space="preserve">(c) 
</t>
  </si>
  <si>
    <t>Changes in Inventories of Finished Goods, Work-in-progress  and Stock-in-trade, etc.</t>
  </si>
  <si>
    <t>Employee Benefits Expense</t>
  </si>
  <si>
    <t>(e)</t>
  </si>
  <si>
    <t>Finance Cost</t>
  </si>
  <si>
    <t>(f)</t>
  </si>
  <si>
    <t>Depreciation and Amortization Expense</t>
  </si>
  <si>
    <t>(g)</t>
  </si>
  <si>
    <t>Excise Duty</t>
  </si>
  <si>
    <t>(h)</t>
  </si>
  <si>
    <t>Power &amp; Fuel</t>
  </si>
  <si>
    <t xml:space="preserve">Other Expenses </t>
  </si>
  <si>
    <t xml:space="preserve">3
</t>
  </si>
  <si>
    <t>Total Expenses</t>
  </si>
  <si>
    <t>Profit Before Tax (1-2)</t>
  </si>
  <si>
    <t>Tax Expense</t>
  </si>
  <si>
    <t>Current tax</t>
  </si>
  <si>
    <t>Deferred Tax</t>
  </si>
  <si>
    <t>Mat Credit Entitlement</t>
  </si>
  <si>
    <t>Net Profit for the Period (4-5)</t>
  </si>
  <si>
    <t>Other Comprehensive Income (net off tax)</t>
  </si>
  <si>
    <t>Paid-up Equity Share Capital</t>
  </si>
  <si>
    <t>(c)</t>
  </si>
  <si>
    <t xml:space="preserve">Quarter
ended
30.09.2017 </t>
  </si>
  <si>
    <t xml:space="preserve"> (d)</t>
  </si>
  <si>
    <t>Notes:</t>
  </si>
  <si>
    <t>Sr. No.</t>
  </si>
  <si>
    <t>Adjustments on account of :-</t>
  </si>
  <si>
    <t>Impact on measurement of financial assets present to application of Effective Interest Rate Method</t>
  </si>
  <si>
    <t>Deferred tax Assets on above adjustments (net)</t>
  </si>
  <si>
    <t>The Company has only one reportable primary business segment i.e. Yarns</t>
  </si>
  <si>
    <t>Figures for the previous periods are re-classified/re-arranged/re-grouped, wherever necessary, to correspond with the current period's classification/disclosure.</t>
  </si>
  <si>
    <t>For Reliance Chemotex Industries Limited</t>
  </si>
  <si>
    <t>Mumbai</t>
  </si>
  <si>
    <t>(SANJIV SHROFF)</t>
  </si>
  <si>
    <t>MANAGING DIRECTOR</t>
  </si>
  <si>
    <t>DIN: 00296008</t>
  </si>
  <si>
    <t>Net Profits reported under previous Indian GAAP</t>
  </si>
  <si>
    <t>RS. IN LAKHS</t>
  </si>
  <si>
    <t xml:space="preserve">Quarter
ended
31.12.2017 </t>
  </si>
  <si>
    <t xml:space="preserve">Quarter
ended
31.12.2016  </t>
  </si>
  <si>
    <t>30.09.17</t>
  </si>
  <si>
    <t>30.09.16</t>
  </si>
  <si>
    <t>Reconciliation of Net profit for the quarter/Nine Months  ended 31st December, 2016 as reported earlier in accordance with previous Indian GAAP and now being reported with IND AS, as under:-</t>
  </si>
  <si>
    <t>STATEMENT OF STANDALONE UNAUDITED FINANCIAL RESULTS FOR THE QUARTER/ NINE MONTHS ENDED  ON 31ST DECEMBER, 2017</t>
  </si>
  <si>
    <t>The above Unaudited Financial Results  have been reviewed by the Audit Committee and approved by the Board of Directors at their respective meeting held on 09th February, 2018.The limited review of Unaudited Financial Results for the quarter/ Nine Months  ended on 31st December, 2017 pursuant to regulation 33(3)(c)(i) of the SEBI (Listing Obligation and Disclosures Requirments ) Regulation 2015 have been carried out by the Statutory Auditors.</t>
  </si>
  <si>
    <t>Net Profit for the quarter/Nine Months ended 31st December, 2016 under IND AS</t>
  </si>
  <si>
    <t>The Company has adopted Indian Accounting Standards (IND AS) effective from 1st April, 2017(transition date being April 1 2016). The financial results for the quarter/ Nine Months  ended 31st December, 2016 have been restated to be IND AS compliant and  the limited review has been carried out.</t>
  </si>
  <si>
    <t>Others</t>
  </si>
  <si>
    <t>Total Comprehensive Income for the Period (net off tax) (6+7)</t>
  </si>
  <si>
    <t>In accordance with the requirements of IND AS, Revenue from Opereation for the Period from 01st July, 2017 to 31st  December,2017 is net of Goods and Services Tax ('GST'). However, Revenue from Operation for periods upto June,2017 is inclusive of excise duty. In view of the aforesaid change, Revenue from Operation for the current period ended on 31st December, 2017 is not comparable to previous period.</t>
  </si>
  <si>
    <t xml:space="preserve">Nine Months Ended  
31.12.2017 </t>
  </si>
  <si>
    <t>Quarter ended 31.12.2016</t>
  </si>
  <si>
    <t>Nine Months ended 31.12.2016</t>
  </si>
  <si>
    <t>Nine Months Ended 
31.12.2016</t>
  </si>
  <si>
    <t>31.12.17</t>
  </si>
  <si>
    <t>31.12.16</t>
  </si>
  <si>
    <t>The Finance Cost for the current quarter and corresponding quarter last year Includes Dividend and Dividend Distribution Tax on preference shares amounting Rs. 208.29 Lacs provided for nine months in complaince with the IND AS clarifications issued by ICAI on 16th Jan, 2018.</t>
  </si>
  <si>
    <r>
      <t>Regd. Office</t>
    </r>
    <r>
      <rPr>
        <b/>
        <sz val="12"/>
        <rFont val="Arial"/>
        <family val="2"/>
      </rPr>
      <t>: Village Kanpur, Rajasthan -313 003</t>
    </r>
  </si>
  <si>
    <r>
      <t>(Face value of</t>
    </r>
    <r>
      <rPr>
        <sz val="12"/>
        <color indexed="8"/>
        <rFont val="Rupee Foradian"/>
        <family val="2"/>
      </rPr>
      <t xml:space="preserve"> `</t>
    </r>
    <r>
      <rPr>
        <sz val="12"/>
        <color indexed="8"/>
        <rFont val="Arial"/>
        <family val="2"/>
      </rPr>
      <t>10/- per Share)</t>
    </r>
  </si>
  <si>
    <r>
      <t>Basic &amp; Diluted EPS</t>
    </r>
    <r>
      <rPr>
        <sz val="12"/>
        <rFont val="Rupee Foradian"/>
        <family val="2"/>
      </rPr>
      <t xml:space="preserve"> of Rs. 10/- each Per share</t>
    </r>
  </si>
  <si>
    <r>
      <t xml:space="preserve">Date  </t>
    </r>
    <r>
      <rPr>
        <b/>
        <sz val="12"/>
        <rFont val="Arial"/>
        <family val="2"/>
      </rPr>
      <t>:</t>
    </r>
    <r>
      <rPr>
        <sz val="12"/>
        <rFont val="Arial"/>
        <family val="2"/>
      </rPr>
      <t xml:space="preserve">   09.02.2018</t>
    </r>
  </si>
  <si>
    <r>
      <t xml:space="preserve">Place </t>
    </r>
    <r>
      <rPr>
        <b/>
        <sz val="12"/>
        <rFont val="Arial"/>
        <family val="2"/>
      </rPr>
      <t>:</t>
    </r>
    <r>
      <rPr>
        <sz val="12"/>
        <rFont val="Arial"/>
        <family val="2"/>
      </rPr>
      <t xml:space="preserve">  </t>
    </r>
  </si>
</sst>
</file>

<file path=xl/styles.xml><?xml version="1.0" encoding="utf-8"?>
<styleSheet xmlns="http://schemas.openxmlformats.org/spreadsheetml/2006/main">
  <numFmts count="5">
    <numFmt numFmtId="43" formatCode="_(* #,##0.00_);_(* \(#,##0.00\);_(* &quot;-&quot;??_);_(@_)"/>
    <numFmt numFmtId="164" formatCode="_ * #,##0.00_ ;_ * \-#,##0.00_ ;_ * &quot;-&quot;??_ ;_ @_ "/>
    <numFmt numFmtId="165" formatCode="\ @"/>
    <numFmt numFmtId="166" formatCode="_(* ###0.00_);_(* \(###0.00\)\ ;_(* &quot;-&quot;_);_(@_)"/>
    <numFmt numFmtId="167" formatCode="0.00\ \ "/>
  </numFmts>
  <fonts count="13">
    <font>
      <sz val="11"/>
      <color theme="1"/>
      <name val="Calibri"/>
      <family val="2"/>
      <scheme val="minor"/>
    </font>
    <font>
      <sz val="11"/>
      <color theme="1"/>
      <name val="Calibri"/>
      <family val="2"/>
      <scheme val="minor"/>
    </font>
    <font>
      <sz val="12"/>
      <name val="Arial"/>
      <family val="2"/>
    </font>
    <font>
      <sz val="10"/>
      <name val="Arial"/>
      <family val="2"/>
    </font>
    <font>
      <sz val="11"/>
      <color indexed="8"/>
      <name val="Calibri"/>
      <family val="2"/>
    </font>
    <font>
      <b/>
      <sz val="12"/>
      <name val="Arial"/>
      <family val="2"/>
    </font>
    <font>
      <b/>
      <i/>
      <sz val="12"/>
      <name val="Arial"/>
      <family val="2"/>
    </font>
    <font>
      <b/>
      <sz val="12"/>
      <color theme="1"/>
      <name val="Arial"/>
      <family val="2"/>
    </font>
    <font>
      <sz val="12"/>
      <color theme="1"/>
      <name val="Arial"/>
      <family val="2"/>
    </font>
    <font>
      <sz val="12"/>
      <color indexed="8"/>
      <name val="Rupee Foradian"/>
      <family val="2"/>
    </font>
    <font>
      <sz val="12"/>
      <color indexed="8"/>
      <name val="Arial"/>
      <family val="2"/>
    </font>
    <font>
      <sz val="12"/>
      <name val="Rupee Foradian"/>
      <family val="2"/>
    </font>
    <font>
      <sz val="12"/>
      <color theme="1"/>
      <name val="Calibri"/>
      <family val="2"/>
      <scheme val="minor"/>
    </font>
  </fonts>
  <fills count="2">
    <fill>
      <patternFill patternType="none"/>
    </fill>
    <fill>
      <patternFill patternType="gray125"/>
    </fill>
  </fills>
  <borders count="3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10">
    <xf numFmtId="0" fontId="0" fillId="0" borderId="0"/>
    <xf numFmtId="0" fontId="2"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0" fontId="3" fillId="0" borderId="0"/>
    <xf numFmtId="0" fontId="4" fillId="0" borderId="0"/>
    <xf numFmtId="43"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0" fontId="2" fillId="0" borderId="0" xfId="1" applyFont="1" applyFill="1"/>
    <xf numFmtId="0" fontId="2" fillId="0" borderId="2" xfId="1" applyFont="1" applyFill="1" applyBorder="1"/>
    <xf numFmtId="0" fontId="2" fillId="0" borderId="13" xfId="1" applyFont="1" applyFill="1" applyBorder="1"/>
    <xf numFmtId="0" fontId="2" fillId="0" borderId="21" xfId="1" applyFont="1" applyFill="1" applyBorder="1"/>
    <xf numFmtId="0" fontId="2" fillId="0" borderId="3" xfId="1" applyFont="1" applyFill="1" applyBorder="1"/>
    <xf numFmtId="0" fontId="2" fillId="0" borderId="0" xfId="1" applyFont="1" applyFill="1" applyBorder="1"/>
    <xf numFmtId="0" fontId="2" fillId="0" borderId="22" xfId="1" applyFont="1" applyFill="1" applyBorder="1"/>
    <xf numFmtId="0" fontId="5" fillId="0" borderId="0" xfId="1" applyFont="1" applyFill="1" applyBorder="1" applyAlignment="1">
      <alignment horizontal="centerContinuous"/>
    </xf>
    <xf numFmtId="0" fontId="5" fillId="0" borderId="22" xfId="1" applyFont="1" applyFill="1" applyBorder="1" applyAlignment="1">
      <alignment horizontal="centerContinuous"/>
    </xf>
    <xf numFmtId="0" fontId="5" fillId="0" borderId="3" xfId="1"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2" fillId="0" borderId="1" xfId="1" applyFont="1" applyFill="1" applyBorder="1" applyAlignment="1">
      <alignment vertical="center"/>
    </xf>
    <xf numFmtId="0" fontId="2" fillId="0" borderId="0" xfId="1" applyFont="1" applyFill="1" applyAlignment="1">
      <alignment vertical="top"/>
    </xf>
    <xf numFmtId="0" fontId="5" fillId="0" borderId="17" xfId="1" applyNumberFormat="1" applyFont="1" applyFill="1" applyBorder="1" applyAlignment="1">
      <alignment vertical="top" wrapText="1"/>
    </xf>
    <xf numFmtId="0" fontId="5" fillId="0" borderId="20"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0" xfId="1" applyFont="1" applyFill="1" applyBorder="1" applyAlignment="1">
      <alignment vertical="top"/>
    </xf>
    <xf numFmtId="0" fontId="2" fillId="0" borderId="2" xfId="1" applyNumberFormat="1" applyFont="1" applyFill="1" applyBorder="1" applyAlignment="1">
      <alignment horizontal="center"/>
    </xf>
    <xf numFmtId="165" fontId="5" fillId="0" borderId="3" xfId="1" applyNumberFormat="1" applyFont="1" applyFill="1" applyBorder="1" applyAlignment="1">
      <alignment vertical="center"/>
    </xf>
    <xf numFmtId="0" fontId="2" fillId="0" borderId="0" xfId="1" applyFont="1" applyFill="1" applyBorder="1" applyAlignment="1">
      <alignment vertical="center"/>
    </xf>
    <xf numFmtId="0" fontId="2" fillId="0" borderId="6" xfId="1" applyFont="1" applyFill="1" applyBorder="1" applyAlignment="1">
      <alignment vertical="center"/>
    </xf>
    <xf numFmtId="0" fontId="2" fillId="0" borderId="4" xfId="1" applyFont="1" applyFill="1" applyBorder="1" applyAlignment="1">
      <alignment vertical="center"/>
    </xf>
    <xf numFmtId="0" fontId="2" fillId="0" borderId="24" xfId="1" applyFont="1" applyFill="1" applyBorder="1" applyAlignment="1">
      <alignment vertical="center"/>
    </xf>
    <xf numFmtId="0" fontId="2" fillId="0" borderId="0" xfId="1" applyFont="1" applyFill="1" applyBorder="1" applyAlignment="1">
      <alignment vertical="top"/>
    </xf>
    <xf numFmtId="0" fontId="2" fillId="0" borderId="3" xfId="1" applyNumberFormat="1" applyFont="1" applyFill="1" applyBorder="1" applyAlignment="1">
      <alignment horizontal="center"/>
    </xf>
    <xf numFmtId="166" fontId="2" fillId="0" borderId="3" xfId="1" applyNumberFormat="1" applyFont="1" applyFill="1" applyBorder="1" applyAlignment="1">
      <alignment vertical="top" wrapText="1"/>
    </xf>
    <xf numFmtId="2" fontId="8" fillId="0" borderId="6" xfId="2" applyNumberFormat="1" applyFont="1" applyFill="1" applyBorder="1" applyAlignment="1">
      <alignment horizontal="right" vertical="top" wrapText="1"/>
    </xf>
    <xf numFmtId="167" fontId="2" fillId="0" borderId="6" xfId="1" applyNumberFormat="1" applyFont="1" applyFill="1" applyBorder="1" applyAlignment="1">
      <alignment horizontal="right" vertical="top"/>
    </xf>
    <xf numFmtId="167" fontId="2" fillId="0" borderId="25" xfId="1" applyNumberFormat="1" applyFont="1" applyFill="1" applyBorder="1" applyAlignment="1">
      <alignment horizontal="right" vertical="top"/>
    </xf>
    <xf numFmtId="166" fontId="2" fillId="0" borderId="3" xfId="1" applyNumberFormat="1" applyFont="1" applyFill="1" applyBorder="1" applyAlignment="1">
      <alignment vertical="center"/>
    </xf>
    <xf numFmtId="167" fontId="5" fillId="0" borderId="9" xfId="1" applyNumberFormat="1" applyFont="1" applyFill="1" applyBorder="1" applyAlignment="1">
      <alignment vertical="top"/>
    </xf>
    <xf numFmtId="167" fontId="5" fillId="0" borderId="9" xfId="1" applyNumberFormat="1" applyFont="1" applyFill="1" applyBorder="1" applyAlignment="1">
      <alignment horizontal="right" vertical="top"/>
    </xf>
    <xf numFmtId="167" fontId="5" fillId="0" borderId="26" xfId="1" applyNumberFormat="1" applyFont="1" applyFill="1" applyBorder="1" applyAlignment="1">
      <alignment horizontal="right" vertical="top"/>
    </xf>
    <xf numFmtId="167" fontId="5" fillId="0" borderId="0" xfId="1" applyNumberFormat="1" applyFont="1" applyFill="1" applyBorder="1" applyAlignment="1">
      <alignment vertical="top"/>
    </xf>
    <xf numFmtId="0" fontId="2" fillId="0" borderId="3" xfId="1" quotePrefix="1" applyNumberFormat="1" applyFont="1" applyFill="1" applyBorder="1" applyAlignment="1">
      <alignment horizontal="center" vertical="top"/>
    </xf>
    <xf numFmtId="166" fontId="5" fillId="0" borderId="3" xfId="1" applyNumberFormat="1" applyFont="1" applyFill="1" applyBorder="1" applyAlignment="1">
      <alignment vertical="center"/>
    </xf>
    <xf numFmtId="166" fontId="2" fillId="0" borderId="0" xfId="1" applyNumberFormat="1" applyFont="1" applyFill="1" applyBorder="1" applyAlignment="1">
      <alignment vertical="center"/>
    </xf>
    <xf numFmtId="2" fontId="2" fillId="0" borderId="6" xfId="1" applyNumberFormat="1" applyFont="1" applyFill="1" applyBorder="1" applyAlignment="1">
      <alignment vertical="center"/>
    </xf>
    <xf numFmtId="166" fontId="2" fillId="0" borderId="6" xfId="1" applyNumberFormat="1" applyFont="1" applyFill="1" applyBorder="1" applyAlignment="1">
      <alignment vertical="center"/>
    </xf>
    <xf numFmtId="166" fontId="2" fillId="0" borderId="25" xfId="1" applyNumberFormat="1" applyFont="1" applyFill="1" applyBorder="1" applyAlignment="1">
      <alignment vertical="center"/>
    </xf>
    <xf numFmtId="0" fontId="2" fillId="0" borderId="3" xfId="1" applyNumberFormat="1" applyFont="1" applyFill="1" applyBorder="1" applyAlignment="1">
      <alignment horizontal="center" vertical="top"/>
    </xf>
    <xf numFmtId="166" fontId="2" fillId="0" borderId="3" xfId="1" applyNumberFormat="1" applyFont="1" applyFill="1" applyBorder="1" applyAlignment="1">
      <alignment vertical="top"/>
    </xf>
    <xf numFmtId="2" fontId="8" fillId="0" borderId="6" xfId="2" applyNumberFormat="1" applyFont="1" applyFill="1" applyBorder="1" applyAlignment="1">
      <alignment vertical="top" wrapText="1"/>
    </xf>
    <xf numFmtId="167" fontId="2" fillId="0" borderId="6" xfId="1" applyNumberFormat="1" applyFont="1" applyFill="1" applyBorder="1" applyAlignment="1">
      <alignment vertical="top"/>
    </xf>
    <xf numFmtId="167" fontId="2" fillId="0" borderId="25" xfId="1" applyNumberFormat="1" applyFont="1" applyFill="1" applyBorder="1" applyAlignment="1">
      <alignment vertical="top"/>
    </xf>
    <xf numFmtId="10" fontId="2" fillId="0" borderId="0" xfId="9" applyNumberFormat="1" applyFont="1" applyFill="1"/>
    <xf numFmtId="166" fontId="2" fillId="0" borderId="6" xfId="1" applyNumberFormat="1" applyFont="1" applyFill="1" applyBorder="1" applyAlignment="1">
      <alignment vertical="top"/>
    </xf>
    <xf numFmtId="166" fontId="2" fillId="0" borderId="25" xfId="1" applyNumberFormat="1" applyFont="1" applyFill="1" applyBorder="1" applyAlignment="1">
      <alignment vertical="top"/>
    </xf>
    <xf numFmtId="167" fontId="2" fillId="0" borderId="25" xfId="1" applyNumberFormat="1" applyFont="1" applyFill="1" applyBorder="1"/>
    <xf numFmtId="43" fontId="8" fillId="0" borderId="6" xfId="8" applyFont="1" applyFill="1" applyBorder="1" applyAlignment="1">
      <alignment vertical="top" wrapText="1"/>
    </xf>
    <xf numFmtId="43" fontId="2" fillId="0" borderId="6" xfId="8" applyFont="1" applyFill="1" applyBorder="1" applyAlignment="1">
      <alignment vertical="top"/>
    </xf>
    <xf numFmtId="0" fontId="8" fillId="0" borderId="0" xfId="2" applyFont="1" applyFill="1" applyBorder="1" applyAlignment="1">
      <alignment vertical="center"/>
    </xf>
    <xf numFmtId="0" fontId="2" fillId="0" borderId="3" xfId="1" applyNumberFormat="1" applyFont="1" applyFill="1" applyBorder="1" applyAlignment="1">
      <alignment horizontal="center" vertical="top" wrapText="1"/>
    </xf>
    <xf numFmtId="166" fontId="5" fillId="0" borderId="7" xfId="1" applyNumberFormat="1" applyFont="1" applyFill="1" applyBorder="1" applyAlignment="1">
      <alignment vertical="center"/>
    </xf>
    <xf numFmtId="166" fontId="2" fillId="0" borderId="8" xfId="1" applyNumberFormat="1" applyFont="1" applyFill="1" applyBorder="1" applyAlignment="1">
      <alignment vertical="center"/>
    </xf>
    <xf numFmtId="166" fontId="5" fillId="0" borderId="9" xfId="1" applyNumberFormat="1" applyFont="1" applyFill="1" applyBorder="1" applyAlignment="1">
      <alignment vertical="center"/>
    </xf>
    <xf numFmtId="166" fontId="5" fillId="0" borderId="26" xfId="1" applyNumberFormat="1" applyFont="1" applyFill="1" applyBorder="1" applyAlignment="1">
      <alignment vertical="center"/>
    </xf>
    <xf numFmtId="166" fontId="5" fillId="0" borderId="0" xfId="1" applyNumberFormat="1" applyFont="1" applyFill="1" applyBorder="1" applyAlignment="1">
      <alignment vertical="center"/>
    </xf>
    <xf numFmtId="166" fontId="2" fillId="0" borderId="6" xfId="1" applyNumberFormat="1" applyFont="1" applyFill="1" applyBorder="1" applyAlignment="1"/>
    <xf numFmtId="166" fontId="2" fillId="0" borderId="25" xfId="1" applyNumberFormat="1" applyFont="1" applyFill="1" applyBorder="1" applyAlignment="1"/>
    <xf numFmtId="43" fontId="2" fillId="0" borderId="0" xfId="1" applyNumberFormat="1" applyFont="1" applyFill="1" applyBorder="1"/>
    <xf numFmtId="2" fontId="2" fillId="0" borderId="0" xfId="1" applyNumberFormat="1" applyFont="1" applyFill="1"/>
    <xf numFmtId="2" fontId="8" fillId="0" borderId="6" xfId="2" applyNumberFormat="1" applyFont="1" applyFill="1" applyBorder="1" applyAlignment="1">
      <alignment vertical="center"/>
    </xf>
    <xf numFmtId="10" fontId="2" fillId="0" borderId="0" xfId="1" applyNumberFormat="1" applyFont="1" applyFill="1"/>
    <xf numFmtId="0" fontId="8" fillId="0" borderId="3" xfId="2" applyFont="1" applyFill="1" applyBorder="1" applyAlignment="1">
      <alignment horizontal="left" indent="1"/>
    </xf>
    <xf numFmtId="166" fontId="2" fillId="0" borderId="0" xfId="2" applyNumberFormat="1" applyFont="1" applyFill="1" applyBorder="1" applyAlignment="1">
      <alignment vertical="top" wrapText="1"/>
    </xf>
    <xf numFmtId="166" fontId="2" fillId="0" borderId="6" xfId="1" applyNumberFormat="1" applyFont="1" applyFill="1" applyBorder="1" applyAlignment="1">
      <alignment horizontal="right" vertical="top"/>
    </xf>
    <xf numFmtId="43" fontId="2" fillId="0" borderId="25" xfId="8" applyFont="1" applyFill="1" applyBorder="1" applyAlignment="1">
      <alignment vertical="top"/>
    </xf>
    <xf numFmtId="2" fontId="2" fillId="0" borderId="6" xfId="2" applyNumberFormat="1" applyFont="1" applyFill="1" applyBorder="1" applyAlignment="1">
      <alignment vertical="top" wrapText="1"/>
    </xf>
    <xf numFmtId="166" fontId="2" fillId="0" borderId="25" xfId="1" applyNumberFormat="1" applyFont="1" applyFill="1" applyBorder="1" applyAlignment="1">
      <alignment horizontal="right" vertical="top"/>
    </xf>
    <xf numFmtId="166" fontId="2" fillId="0" borderId="0" xfId="1" applyNumberFormat="1" applyFont="1" applyFill="1" applyBorder="1" applyAlignment="1">
      <alignment vertical="top"/>
    </xf>
    <xf numFmtId="166" fontId="5" fillId="0" borderId="3" xfId="1" applyNumberFormat="1" applyFont="1" applyFill="1" applyBorder="1" applyAlignment="1">
      <alignment vertical="top"/>
    </xf>
    <xf numFmtId="2" fontId="2" fillId="0" borderId="6" xfId="1" applyNumberFormat="1" applyFont="1" applyFill="1" applyBorder="1" applyAlignment="1">
      <alignment vertical="top"/>
    </xf>
    <xf numFmtId="0" fontId="8" fillId="0" borderId="6" xfId="2" applyFont="1" applyFill="1" applyBorder="1" applyAlignment="1">
      <alignment vertical="center"/>
    </xf>
    <xf numFmtId="0" fontId="8" fillId="0" borderId="25" xfId="2" applyFont="1" applyFill="1" applyBorder="1" applyAlignment="1">
      <alignment vertical="center"/>
    </xf>
    <xf numFmtId="0" fontId="8" fillId="0" borderId="5" xfId="2" applyFont="1" applyFill="1" applyBorder="1" applyAlignment="1">
      <alignment vertical="center"/>
    </xf>
    <xf numFmtId="0" fontId="2" fillId="0" borderId="12" xfId="1" quotePrefix="1" applyNumberFormat="1" applyFont="1" applyFill="1" applyBorder="1" applyAlignment="1">
      <alignment horizontal="center" vertical="top"/>
    </xf>
    <xf numFmtId="166" fontId="2" fillId="0" borderId="20" xfId="1" applyNumberFormat="1" applyFont="1" applyFill="1" applyBorder="1" applyAlignment="1"/>
    <xf numFmtId="166" fontId="2" fillId="0" borderId="28" xfId="1" applyNumberFormat="1" applyFont="1" applyFill="1" applyBorder="1" applyAlignment="1"/>
    <xf numFmtId="166" fontId="2" fillId="0" borderId="5" xfId="1" applyNumberFormat="1" applyFont="1" applyFill="1" applyBorder="1" applyAlignment="1"/>
    <xf numFmtId="0" fontId="5" fillId="0" borderId="2" xfId="1" applyNumberFormat="1" applyFont="1" applyFill="1" applyBorder="1" applyAlignment="1">
      <alignment horizontal="left" vertical="center"/>
    </xf>
    <xf numFmtId="166" fontId="2" fillId="0" borderId="13" xfId="1" applyNumberFormat="1" applyFont="1" applyFill="1" applyBorder="1" applyAlignment="1">
      <alignment vertical="center"/>
    </xf>
    <xf numFmtId="166" fontId="2" fillId="0" borderId="21" xfId="1" applyNumberFormat="1" applyFont="1" applyFill="1" applyBorder="1" applyAlignment="1">
      <alignment vertical="center"/>
    </xf>
    <xf numFmtId="0" fontId="5" fillId="0" borderId="3" xfId="1" applyNumberFormat="1" applyFont="1" applyFill="1" applyBorder="1" applyAlignment="1">
      <alignment horizontal="left" vertical="center"/>
    </xf>
    <xf numFmtId="0" fontId="12" fillId="0" borderId="0" xfId="0" applyFont="1" applyFill="1" applyBorder="1"/>
    <xf numFmtId="0" fontId="2" fillId="0" borderId="0" xfId="1" applyFont="1" applyFill="1" applyBorder="1" applyAlignment="1">
      <alignment horizontal="center"/>
    </xf>
    <xf numFmtId="0" fontId="12" fillId="0" borderId="22" xfId="0" applyFont="1" applyFill="1" applyBorder="1" applyAlignment="1">
      <alignment horizontal="center"/>
    </xf>
    <xf numFmtId="0" fontId="2" fillId="0" borderId="16" xfId="1" applyFont="1" applyFill="1" applyBorder="1" applyAlignment="1">
      <alignment horizontal="justify" vertical="top" wrapText="1"/>
    </xf>
    <xf numFmtId="0" fontId="5" fillId="0" borderId="9" xfId="1" applyFont="1" applyFill="1" applyBorder="1" applyAlignment="1">
      <alignment horizontal="left" vertical="center" wrapText="1"/>
    </xf>
    <xf numFmtId="0" fontId="5" fillId="0" borderId="29" xfId="1" applyFont="1" applyFill="1" applyBorder="1" applyAlignment="1">
      <alignment horizontal="center" vertical="center" wrapText="1"/>
    </xf>
    <xf numFmtId="0" fontId="2" fillId="0" borderId="9" xfId="1" applyFont="1" applyFill="1" applyBorder="1" applyAlignment="1">
      <alignment horizontal="left" vertical="justify" wrapText="1"/>
    </xf>
    <xf numFmtId="166" fontId="5" fillId="0" borderId="9" xfId="1" applyNumberFormat="1" applyFont="1" applyFill="1" applyBorder="1" applyAlignment="1">
      <alignment vertical="justify" wrapText="1"/>
    </xf>
    <xf numFmtId="166" fontId="5" fillId="0" borderId="29" xfId="1" applyNumberFormat="1" applyFont="1" applyFill="1" applyBorder="1" applyAlignment="1">
      <alignment horizontal="center" vertical="justify" wrapText="1"/>
    </xf>
    <xf numFmtId="0" fontId="2" fillId="0" borderId="9" xfId="1" applyFont="1" applyFill="1" applyBorder="1" applyAlignment="1">
      <alignment vertical="justify" wrapText="1"/>
    </xf>
    <xf numFmtId="0" fontId="2" fillId="0" borderId="29" xfId="1" applyFont="1" applyFill="1" applyBorder="1" applyAlignment="1">
      <alignment horizontal="center" vertical="justify" wrapText="1"/>
    </xf>
    <xf numFmtId="43" fontId="2" fillId="0" borderId="9" xfId="1" applyNumberFormat="1" applyFont="1" applyFill="1" applyBorder="1" applyAlignment="1">
      <alignment vertical="justify" wrapText="1"/>
    </xf>
    <xf numFmtId="43" fontId="2" fillId="0" borderId="29" xfId="3" applyFont="1" applyFill="1" applyBorder="1" applyAlignment="1">
      <alignment horizontal="center" vertical="justify" wrapText="1"/>
    </xf>
    <xf numFmtId="43" fontId="2" fillId="0" borderId="0" xfId="1" applyNumberFormat="1" applyFont="1" applyFill="1"/>
    <xf numFmtId="43" fontId="2" fillId="0" borderId="15" xfId="1" applyNumberFormat="1" applyFont="1" applyFill="1" applyBorder="1" applyAlignment="1">
      <alignment horizontal="center" vertical="justify" wrapText="1"/>
    </xf>
    <xf numFmtId="43" fontId="2" fillId="0" borderId="29" xfId="1" applyNumberFormat="1" applyFont="1" applyFill="1" applyBorder="1" applyAlignment="1">
      <alignment horizontal="center" vertical="justify" wrapText="1"/>
    </xf>
    <xf numFmtId="0" fontId="2" fillId="0" borderId="9" xfId="1" applyFont="1" applyFill="1" applyBorder="1" applyAlignment="1">
      <alignment horizontal="left" vertical="top" wrapText="1"/>
    </xf>
    <xf numFmtId="43" fontId="5" fillId="0" borderId="15" xfId="1" applyNumberFormat="1" applyFont="1" applyFill="1" applyBorder="1" applyAlignment="1">
      <alignment horizontal="center" vertical="top" wrapText="1"/>
    </xf>
    <xf numFmtId="43" fontId="5" fillId="0" borderId="29" xfId="1" applyNumberFormat="1" applyFont="1" applyFill="1" applyBorder="1" applyAlignment="1">
      <alignment horizontal="center" vertical="top" wrapText="1"/>
    </xf>
    <xf numFmtId="166" fontId="2" fillId="0" borderId="0" xfId="1" applyNumberFormat="1" applyFont="1" applyFill="1"/>
    <xf numFmtId="164" fontId="2" fillId="0" borderId="0" xfId="1" applyNumberFormat="1" applyFont="1" applyFill="1"/>
    <xf numFmtId="0" fontId="2" fillId="0" borderId="0" xfId="1" applyFont="1" applyFill="1" applyBorder="1" applyAlignment="1">
      <alignment horizontal="left" vertical="top" wrapText="1"/>
    </xf>
    <xf numFmtId="0" fontId="5" fillId="0" borderId="0" xfId="1" applyFont="1" applyFill="1" applyBorder="1" applyAlignment="1">
      <alignment horizontal="left" vertical="top" wrapText="1"/>
    </xf>
    <xf numFmtId="43" fontId="5" fillId="0" borderId="0" xfId="1" applyNumberFormat="1" applyFont="1" applyFill="1" applyBorder="1" applyAlignment="1">
      <alignment horizontal="center" vertical="top" wrapText="1"/>
    </xf>
    <xf numFmtId="43" fontId="5" fillId="0" borderId="22" xfId="1" applyNumberFormat="1" applyFont="1" applyFill="1" applyBorder="1" applyAlignment="1">
      <alignment horizontal="center" vertical="top" wrapText="1"/>
    </xf>
    <xf numFmtId="0" fontId="2" fillId="0" borderId="3" xfId="1" applyNumberFormat="1" applyFont="1" applyFill="1" applyBorder="1"/>
    <xf numFmtId="0" fontId="5" fillId="0" borderId="0" xfId="1" applyFont="1" applyFill="1" applyBorder="1" applyAlignment="1"/>
    <xf numFmtId="0" fontId="5" fillId="0" borderId="22" xfId="1" applyFont="1" applyFill="1" applyBorder="1" applyAlignment="1">
      <alignment horizontal="right"/>
    </xf>
    <xf numFmtId="0" fontId="5" fillId="0" borderId="22" xfId="1" applyFont="1" applyFill="1" applyBorder="1" applyAlignment="1"/>
    <xf numFmtId="0" fontId="2" fillId="0" borderId="3" xfId="1" applyNumberFormat="1" applyFont="1" applyFill="1" applyBorder="1" applyAlignment="1"/>
    <xf numFmtId="0" fontId="2" fillId="0" borderId="3" xfId="1" applyFont="1" applyFill="1" applyBorder="1" applyAlignment="1"/>
    <xf numFmtId="0" fontId="2" fillId="0" borderId="0" xfId="1" applyFont="1" applyFill="1" applyBorder="1" applyAlignment="1"/>
    <xf numFmtId="0" fontId="2" fillId="0" borderId="27" xfId="1" applyFont="1" applyFill="1" applyBorder="1"/>
    <xf numFmtId="0" fontId="2" fillId="0" borderId="1" xfId="1" applyFont="1" applyFill="1" applyBorder="1" applyAlignment="1"/>
    <xf numFmtId="0" fontId="2" fillId="0" borderId="1" xfId="1" applyFont="1" applyFill="1" applyBorder="1"/>
    <xf numFmtId="0" fontId="5" fillId="0" borderId="30" xfId="1" applyFont="1" applyFill="1" applyBorder="1" applyAlignment="1">
      <alignment horizontal="right"/>
    </xf>
    <xf numFmtId="0" fontId="5" fillId="0" borderId="9" xfId="1" applyFont="1" applyFill="1" applyBorder="1" applyAlignment="1">
      <alignment horizontal="center" vertical="center" wrapText="1"/>
    </xf>
    <xf numFmtId="0" fontId="2" fillId="0" borderId="0" xfId="1" applyFont="1" applyFill="1" applyBorder="1" applyAlignment="1">
      <alignment horizontal="left" vertical="justify" wrapText="1"/>
    </xf>
    <xf numFmtId="0" fontId="2" fillId="0" borderId="22" xfId="1" applyFont="1" applyFill="1" applyBorder="1" applyAlignment="1">
      <alignment horizontal="left" vertical="justify" wrapText="1"/>
    </xf>
    <xf numFmtId="0" fontId="2" fillId="0" borderId="0" xfId="1" applyFont="1" applyFill="1" applyBorder="1" applyAlignment="1">
      <alignment horizontal="justify" vertical="top" wrapText="1"/>
    </xf>
    <xf numFmtId="0" fontId="2" fillId="0" borderId="22" xfId="1" applyFont="1" applyFill="1" applyBorder="1" applyAlignment="1">
      <alignment horizontal="justify" vertical="top" wrapText="1"/>
    </xf>
    <xf numFmtId="0" fontId="2" fillId="0" borderId="14" xfId="1" applyFont="1" applyFill="1" applyBorder="1" applyAlignment="1">
      <alignment horizontal="left" vertical="justify" wrapText="1"/>
    </xf>
    <xf numFmtId="0" fontId="2" fillId="0" borderId="8" xfId="1" applyFont="1" applyFill="1" applyBorder="1" applyAlignment="1">
      <alignment horizontal="left" vertical="justify" wrapText="1"/>
    </xf>
    <xf numFmtId="0" fontId="2" fillId="0" borderId="15" xfId="1" applyFont="1" applyFill="1" applyBorder="1" applyAlignment="1">
      <alignment horizontal="left" vertical="justify" wrapText="1"/>
    </xf>
    <xf numFmtId="0" fontId="5" fillId="0" borderId="14"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5" xfId="1" applyFont="1" applyFill="1" applyBorder="1" applyAlignment="1">
      <alignment horizontal="left" vertical="top" wrapText="1"/>
    </xf>
    <xf numFmtId="0" fontId="2" fillId="0" borderId="16" xfId="1" applyFont="1" applyFill="1" applyBorder="1" applyAlignment="1">
      <alignment horizontal="justify" vertical="top" wrapText="1"/>
    </xf>
    <xf numFmtId="0" fontId="2" fillId="0" borderId="23" xfId="1" applyFont="1" applyFill="1" applyBorder="1" applyAlignment="1">
      <alignment horizontal="justify" vertical="top" wrapText="1"/>
    </xf>
    <xf numFmtId="0" fontId="5" fillId="0" borderId="14"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4" xfId="1" applyFont="1" applyFill="1" applyBorder="1" applyAlignment="1">
      <alignment horizontal="left" vertical="justify" wrapText="1"/>
    </xf>
    <xf numFmtId="0" fontId="5" fillId="0" borderId="8" xfId="1" applyFont="1" applyFill="1" applyBorder="1" applyAlignment="1">
      <alignment horizontal="left" vertical="justify" wrapText="1"/>
    </xf>
    <xf numFmtId="0" fontId="5" fillId="0" borderId="15" xfId="1" applyFont="1" applyFill="1" applyBorder="1" applyAlignment="1">
      <alignment horizontal="left" vertical="justify" wrapText="1"/>
    </xf>
    <xf numFmtId="0" fontId="2" fillId="0" borderId="0" xfId="1" applyFont="1" applyFill="1" applyBorder="1" applyAlignment="1">
      <alignment horizontal="left" vertical="top" wrapText="1"/>
    </xf>
    <xf numFmtId="0" fontId="2" fillId="0" borderId="22" xfId="1" applyFont="1" applyFill="1" applyBorder="1" applyAlignment="1">
      <alignment horizontal="left" vertical="top" wrapText="1"/>
    </xf>
    <xf numFmtId="0" fontId="5" fillId="0" borderId="11" xfId="1" applyFont="1" applyFill="1" applyBorder="1" applyAlignment="1">
      <alignment horizontal="center" vertical="center"/>
    </xf>
    <xf numFmtId="0" fontId="5" fillId="0" borderId="31" xfId="1" applyFont="1" applyFill="1" applyBorder="1" applyAlignment="1">
      <alignment horizontal="center" vertical="center"/>
    </xf>
    <xf numFmtId="0" fontId="8" fillId="0" borderId="0" xfId="2" applyFont="1" applyFill="1" applyBorder="1" applyAlignment="1">
      <alignment vertical="center"/>
    </xf>
    <xf numFmtId="0" fontId="2" fillId="0" borderId="0" xfId="2" applyFont="1" applyFill="1" applyBorder="1" applyAlignment="1">
      <alignment horizontal="left" vertical="top" wrapText="1"/>
    </xf>
    <xf numFmtId="0" fontId="2" fillId="0" borderId="5" xfId="2" applyFont="1" applyFill="1" applyBorder="1" applyAlignment="1">
      <alignment horizontal="left" vertical="top" wrapText="1"/>
    </xf>
    <xf numFmtId="0" fontId="8" fillId="0" borderId="5" xfId="2" applyFont="1" applyFill="1" applyBorder="1" applyAlignment="1">
      <alignment vertical="center"/>
    </xf>
    <xf numFmtId="0" fontId="2" fillId="0" borderId="27" xfId="2" applyFont="1" applyFill="1" applyBorder="1" applyAlignment="1">
      <alignment vertical="center" wrapText="1"/>
    </xf>
    <xf numFmtId="0" fontId="8" fillId="0" borderId="1" xfId="2" applyFont="1" applyFill="1" applyBorder="1" applyAlignment="1">
      <alignment vertical="center" wrapText="1"/>
    </xf>
    <xf numFmtId="0" fontId="8" fillId="0" borderId="19" xfId="2" applyFont="1" applyFill="1" applyBorder="1" applyAlignment="1">
      <alignment vertical="center" wrapText="1"/>
    </xf>
    <xf numFmtId="0" fontId="7" fillId="0" borderId="10" xfId="2" applyFont="1" applyFill="1" applyBorder="1" applyAlignment="1">
      <alignment vertical="center" wrapText="1"/>
    </xf>
    <xf numFmtId="0" fontId="7" fillId="0" borderId="11" xfId="2" applyFont="1" applyFill="1" applyBorder="1" applyAlignment="1">
      <alignment vertical="center" wrapText="1"/>
    </xf>
    <xf numFmtId="0" fontId="7" fillId="0" borderId="3" xfId="2" applyFont="1" applyFill="1" applyBorder="1" applyAlignment="1">
      <alignment vertical="center" wrapText="1"/>
    </xf>
    <xf numFmtId="0" fontId="7" fillId="0" borderId="0" xfId="2" applyFont="1" applyFill="1" applyBorder="1" applyAlignment="1">
      <alignment vertical="center"/>
    </xf>
    <xf numFmtId="0" fontId="7" fillId="0" borderId="3" xfId="2" applyFont="1" applyFill="1" applyBorder="1" applyAlignment="1">
      <alignment horizontal="left" vertical="center" wrapText="1"/>
    </xf>
    <xf numFmtId="0" fontId="7" fillId="0" borderId="0" xfId="2" applyFont="1" applyFill="1" applyBorder="1" applyAlignment="1">
      <alignment horizontal="left" vertical="center" wrapText="1"/>
    </xf>
    <xf numFmtId="0" fontId="7" fillId="0" borderId="5" xfId="2" applyFont="1" applyFill="1" applyBorder="1" applyAlignment="1">
      <alignment horizontal="left" vertical="center" wrapText="1"/>
    </xf>
    <xf numFmtId="0" fontId="5" fillId="0" borderId="1" xfId="1" applyFont="1" applyFill="1" applyBorder="1" applyAlignment="1">
      <alignment horizontal="center" vertical="center"/>
    </xf>
    <xf numFmtId="0" fontId="5" fillId="0" borderId="30" xfId="1" applyFont="1" applyFill="1" applyBorder="1" applyAlignment="1">
      <alignment horizontal="center" vertical="center"/>
    </xf>
    <xf numFmtId="166" fontId="2" fillId="0" borderId="13" xfId="1" applyNumberFormat="1" applyFont="1" applyFill="1" applyBorder="1" applyAlignment="1">
      <alignment horizontal="center" vertical="center"/>
    </xf>
    <xf numFmtId="0" fontId="5" fillId="0" borderId="0" xfId="1" applyFont="1" applyFill="1" applyBorder="1" applyAlignment="1">
      <alignment horizontal="center"/>
    </xf>
    <xf numFmtId="0" fontId="5" fillId="0" borderId="22" xfId="1" applyFont="1" applyFill="1" applyBorder="1" applyAlignment="1">
      <alignment horizontal="center"/>
    </xf>
    <xf numFmtId="0" fontId="6" fillId="0" borderId="0" xfId="1" applyFont="1" applyFill="1" applyBorder="1" applyAlignment="1">
      <alignment horizontal="center"/>
    </xf>
    <xf numFmtId="0" fontId="6" fillId="0" borderId="22" xfId="1" applyFont="1" applyFill="1" applyBorder="1" applyAlignment="1">
      <alignment horizontal="center"/>
    </xf>
    <xf numFmtId="0" fontId="7" fillId="0" borderId="0" xfId="2" applyFont="1" applyFill="1" applyBorder="1" applyAlignment="1">
      <alignment horizontal="center"/>
    </xf>
    <xf numFmtId="0" fontId="7" fillId="0" borderId="22" xfId="2" applyFont="1" applyFill="1" applyBorder="1" applyAlignment="1">
      <alignment horizontal="center"/>
    </xf>
    <xf numFmtId="0" fontId="5" fillId="0" borderId="27"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8" xfId="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19" xfId="1" applyFont="1" applyFill="1" applyBorder="1" applyAlignment="1">
      <alignment horizontal="center" vertical="top" wrapText="1"/>
    </xf>
    <xf numFmtId="0" fontId="8" fillId="0" borderId="0" xfId="2" applyFont="1" applyFill="1" applyBorder="1" applyAlignment="1">
      <alignment vertical="top" wrapText="1"/>
    </xf>
    <xf numFmtId="0" fontId="8" fillId="0" borderId="0" xfId="2" applyFont="1" applyFill="1" applyBorder="1" applyAlignment="1">
      <alignment vertical="center" wrapText="1"/>
    </xf>
    <xf numFmtId="166" fontId="5" fillId="0" borderId="7" xfId="1" applyNumberFormat="1" applyFont="1" applyFill="1" applyBorder="1" applyAlignment="1">
      <alignment vertical="center" wrapText="1"/>
    </xf>
    <xf numFmtId="0" fontId="8" fillId="0" borderId="8" xfId="2" applyFont="1" applyFill="1" applyBorder="1" applyAlignment="1">
      <alignment vertical="center" wrapText="1"/>
    </xf>
    <xf numFmtId="0" fontId="7" fillId="0" borderId="27" xfId="2" applyFont="1" applyFill="1" applyBorder="1" applyAlignment="1">
      <alignment horizontal="center"/>
    </xf>
    <xf numFmtId="0" fontId="7" fillId="0" borderId="1" xfId="2" applyFont="1" applyFill="1" applyBorder="1" applyAlignment="1">
      <alignment horizontal="center"/>
    </xf>
    <xf numFmtId="0" fontId="7" fillId="0" borderId="30" xfId="2" applyFont="1" applyFill="1" applyBorder="1" applyAlignment="1">
      <alignment horizontal="center"/>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8" fillId="0" borderId="3" xfId="2" applyFont="1" applyFill="1" applyBorder="1" applyAlignment="1">
      <alignment vertical="center" wrapText="1"/>
    </xf>
  </cellXfs>
  <cellStyles count="10">
    <cellStyle name="Comma" xfId="8" builtinId="3"/>
    <cellStyle name="Comma 2" xfId="4"/>
    <cellStyle name="Comma 5" xfId="3"/>
    <cellStyle name="Normal" xfId="0" builtinId="0"/>
    <cellStyle name="Normal 10" xfId="5"/>
    <cellStyle name="Normal 14" xfId="2"/>
    <cellStyle name="Normal 2" xfId="6"/>
    <cellStyle name="Normal 3" xfId="7"/>
    <cellStyle name="Normal_Fin-Results-Mar-06" xfId="1"/>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2501965</xdr:colOff>
      <xdr:row>0</xdr:row>
      <xdr:rowOff>54428</xdr:rowOff>
    </xdr:from>
    <xdr:to>
      <xdr:col>5</xdr:col>
      <xdr:colOff>1006928</xdr:colOff>
      <xdr:row>7</xdr:row>
      <xdr:rowOff>152721</xdr:rowOff>
    </xdr:to>
    <xdr:pic>
      <xdr:nvPicPr>
        <xdr:cNvPr id="4" name="Picture 3" descr="C:\Users\JIGAR KAVAIYA\AppData\Local\Microsoft\Windows\INetCache\Content.Word\RelianceChemotex_Logo.pn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250608" y="54428"/>
          <a:ext cx="2437427" cy="200329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70"/>
  <sheetViews>
    <sheetView tabSelected="1" view="pageBreakPreview" zoomScale="70" zoomScaleNormal="85" zoomScaleSheetLayoutView="70" workbookViewId="0">
      <selection activeCell="C16" sqref="C16:E16"/>
    </sheetView>
  </sheetViews>
  <sheetFormatPr defaultColWidth="11.42578125" defaultRowHeight="21" customHeight="1"/>
  <cols>
    <col min="1" max="1" width="16.42578125" style="1" customWidth="1"/>
    <col min="2" max="2" width="9.5703125" style="1" customWidth="1"/>
    <col min="3" max="3" width="11.140625" style="1" customWidth="1"/>
    <col min="4" max="4" width="3.85546875" style="1" customWidth="1"/>
    <col min="5" max="5" width="59" style="1" customWidth="1"/>
    <col min="6" max="6" width="16.7109375" style="1" customWidth="1"/>
    <col min="7" max="7" width="19.28515625" style="1" customWidth="1"/>
    <col min="8" max="8" width="15.42578125" style="1" customWidth="1"/>
    <col min="9" max="9" width="16.5703125" style="1" customWidth="1"/>
    <col min="10" max="10" width="17.140625" style="1" customWidth="1"/>
    <col min="11" max="11" width="16.7109375" style="1" hidden="1" customWidth="1"/>
    <col min="12" max="12" width="19.28515625" style="1" hidden="1" customWidth="1"/>
    <col min="13" max="13" width="11.42578125" style="1" hidden="1" customWidth="1"/>
    <col min="14" max="14" width="14" style="1" hidden="1" customWidth="1"/>
    <col min="15" max="15" width="15.5703125" style="1" hidden="1" customWidth="1"/>
    <col min="16" max="20" width="13.42578125" style="1" hidden="1" customWidth="1"/>
    <col min="21" max="35" width="0" style="1" hidden="1" customWidth="1"/>
    <col min="36" max="246" width="11.42578125" style="1"/>
    <col min="247" max="247" width="6.140625" style="1" customWidth="1"/>
    <col min="248" max="248" width="7.140625" style="1" customWidth="1"/>
    <col min="249" max="249" width="11.140625" style="1" customWidth="1"/>
    <col min="250" max="250" width="3.85546875" style="1" customWidth="1"/>
    <col min="251" max="251" width="52.140625" style="1" customWidth="1"/>
    <col min="252" max="252" width="20.140625" style="1" customWidth="1"/>
    <col min="253" max="253" width="23.28515625" style="1" customWidth="1"/>
    <col min="254" max="254" width="11.42578125" style="1" customWidth="1"/>
    <col min="255" max="502" width="11.42578125" style="1"/>
    <col min="503" max="503" width="6.140625" style="1" customWidth="1"/>
    <col min="504" max="504" width="7.140625" style="1" customWidth="1"/>
    <col min="505" max="505" width="11.140625" style="1" customWidth="1"/>
    <col min="506" max="506" width="3.85546875" style="1" customWidth="1"/>
    <col min="507" max="507" width="52.140625" style="1" customWidth="1"/>
    <col min="508" max="508" width="20.140625" style="1" customWidth="1"/>
    <col min="509" max="509" width="23.28515625" style="1" customWidth="1"/>
    <col min="510" max="510" width="11.42578125" style="1" customWidth="1"/>
    <col min="511" max="758" width="11.42578125" style="1"/>
    <col min="759" max="759" width="6.140625" style="1" customWidth="1"/>
    <col min="760" max="760" width="7.140625" style="1" customWidth="1"/>
    <col min="761" max="761" width="11.140625" style="1" customWidth="1"/>
    <col min="762" max="762" width="3.85546875" style="1" customWidth="1"/>
    <col min="763" max="763" width="52.140625" style="1" customWidth="1"/>
    <col min="764" max="764" width="20.140625" style="1" customWidth="1"/>
    <col min="765" max="765" width="23.28515625" style="1" customWidth="1"/>
    <col min="766" max="766" width="11.42578125" style="1" customWidth="1"/>
    <col min="767" max="1014" width="11.42578125" style="1"/>
    <col min="1015" max="1015" width="6.140625" style="1" customWidth="1"/>
    <col min="1016" max="1016" width="7.140625" style="1" customWidth="1"/>
    <col min="1017" max="1017" width="11.140625" style="1" customWidth="1"/>
    <col min="1018" max="1018" width="3.85546875" style="1" customWidth="1"/>
    <col min="1019" max="1019" width="52.140625" style="1" customWidth="1"/>
    <col min="1020" max="1020" width="20.140625" style="1" customWidth="1"/>
    <col min="1021" max="1021" width="23.28515625" style="1" customWidth="1"/>
    <col min="1022" max="1022" width="11.42578125" style="1" customWidth="1"/>
    <col min="1023" max="1270" width="11.42578125" style="1"/>
    <col min="1271" max="1271" width="6.140625" style="1" customWidth="1"/>
    <col min="1272" max="1272" width="7.140625" style="1" customWidth="1"/>
    <col min="1273" max="1273" width="11.140625" style="1" customWidth="1"/>
    <col min="1274" max="1274" width="3.85546875" style="1" customWidth="1"/>
    <col min="1275" max="1275" width="52.140625" style="1" customWidth="1"/>
    <col min="1276" max="1276" width="20.140625" style="1" customWidth="1"/>
    <col min="1277" max="1277" width="23.28515625" style="1" customWidth="1"/>
    <col min="1278" max="1278" width="11.42578125" style="1" customWidth="1"/>
    <col min="1279" max="1526" width="11.42578125" style="1"/>
    <col min="1527" max="1527" width="6.140625" style="1" customWidth="1"/>
    <col min="1528" max="1528" width="7.140625" style="1" customWidth="1"/>
    <col min="1529" max="1529" width="11.140625" style="1" customWidth="1"/>
    <col min="1530" max="1530" width="3.85546875" style="1" customWidth="1"/>
    <col min="1531" max="1531" width="52.140625" style="1" customWidth="1"/>
    <col min="1532" max="1532" width="20.140625" style="1" customWidth="1"/>
    <col min="1533" max="1533" width="23.28515625" style="1" customWidth="1"/>
    <col min="1534" max="1534" width="11.42578125" style="1" customWidth="1"/>
    <col min="1535" max="1782" width="11.42578125" style="1"/>
    <col min="1783" max="1783" width="6.140625" style="1" customWidth="1"/>
    <col min="1784" max="1784" width="7.140625" style="1" customWidth="1"/>
    <col min="1785" max="1785" width="11.140625" style="1" customWidth="1"/>
    <col min="1786" max="1786" width="3.85546875" style="1" customWidth="1"/>
    <col min="1787" max="1787" width="52.140625" style="1" customWidth="1"/>
    <col min="1788" max="1788" width="20.140625" style="1" customWidth="1"/>
    <col min="1789" max="1789" width="23.28515625" style="1" customWidth="1"/>
    <col min="1790" max="1790" width="11.42578125" style="1" customWidth="1"/>
    <col min="1791" max="2038" width="11.42578125" style="1"/>
    <col min="2039" max="2039" width="6.140625" style="1" customWidth="1"/>
    <col min="2040" max="2040" width="7.140625" style="1" customWidth="1"/>
    <col min="2041" max="2041" width="11.140625" style="1" customWidth="1"/>
    <col min="2042" max="2042" width="3.85546875" style="1" customWidth="1"/>
    <col min="2043" max="2043" width="52.140625" style="1" customWidth="1"/>
    <col min="2044" max="2044" width="20.140625" style="1" customWidth="1"/>
    <col min="2045" max="2045" width="23.28515625" style="1" customWidth="1"/>
    <col min="2046" max="2046" width="11.42578125" style="1" customWidth="1"/>
    <col min="2047" max="2294" width="11.42578125" style="1"/>
    <col min="2295" max="2295" width="6.140625" style="1" customWidth="1"/>
    <col min="2296" max="2296" width="7.140625" style="1" customWidth="1"/>
    <col min="2297" max="2297" width="11.140625" style="1" customWidth="1"/>
    <col min="2298" max="2298" width="3.85546875" style="1" customWidth="1"/>
    <col min="2299" max="2299" width="52.140625" style="1" customWidth="1"/>
    <col min="2300" max="2300" width="20.140625" style="1" customWidth="1"/>
    <col min="2301" max="2301" width="23.28515625" style="1" customWidth="1"/>
    <col min="2302" max="2302" width="11.42578125" style="1" customWidth="1"/>
    <col min="2303" max="2550" width="11.42578125" style="1"/>
    <col min="2551" max="2551" width="6.140625" style="1" customWidth="1"/>
    <col min="2552" max="2552" width="7.140625" style="1" customWidth="1"/>
    <col min="2553" max="2553" width="11.140625" style="1" customWidth="1"/>
    <col min="2554" max="2554" width="3.85546875" style="1" customWidth="1"/>
    <col min="2555" max="2555" width="52.140625" style="1" customWidth="1"/>
    <col min="2556" max="2556" width="20.140625" style="1" customWidth="1"/>
    <col min="2557" max="2557" width="23.28515625" style="1" customWidth="1"/>
    <col min="2558" max="2558" width="11.42578125" style="1" customWidth="1"/>
    <col min="2559" max="2806" width="11.42578125" style="1"/>
    <col min="2807" max="2807" width="6.140625" style="1" customWidth="1"/>
    <col min="2808" max="2808" width="7.140625" style="1" customWidth="1"/>
    <col min="2809" max="2809" width="11.140625" style="1" customWidth="1"/>
    <col min="2810" max="2810" width="3.85546875" style="1" customWidth="1"/>
    <col min="2811" max="2811" width="52.140625" style="1" customWidth="1"/>
    <col min="2812" max="2812" width="20.140625" style="1" customWidth="1"/>
    <col min="2813" max="2813" width="23.28515625" style="1" customWidth="1"/>
    <col min="2814" max="2814" width="11.42578125" style="1" customWidth="1"/>
    <col min="2815" max="3062" width="11.42578125" style="1"/>
    <col min="3063" max="3063" width="6.140625" style="1" customWidth="1"/>
    <col min="3064" max="3064" width="7.140625" style="1" customWidth="1"/>
    <col min="3065" max="3065" width="11.140625" style="1" customWidth="1"/>
    <col min="3066" max="3066" width="3.85546875" style="1" customWidth="1"/>
    <col min="3067" max="3067" width="52.140625" style="1" customWidth="1"/>
    <col min="3068" max="3068" width="20.140625" style="1" customWidth="1"/>
    <col min="3069" max="3069" width="23.28515625" style="1" customWidth="1"/>
    <col min="3070" max="3070" width="11.42578125" style="1" customWidth="1"/>
    <col min="3071" max="3318" width="11.42578125" style="1"/>
    <col min="3319" max="3319" width="6.140625" style="1" customWidth="1"/>
    <col min="3320" max="3320" width="7.140625" style="1" customWidth="1"/>
    <col min="3321" max="3321" width="11.140625" style="1" customWidth="1"/>
    <col min="3322" max="3322" width="3.85546875" style="1" customWidth="1"/>
    <col min="3323" max="3323" width="52.140625" style="1" customWidth="1"/>
    <col min="3324" max="3324" width="20.140625" style="1" customWidth="1"/>
    <col min="3325" max="3325" width="23.28515625" style="1" customWidth="1"/>
    <col min="3326" max="3326" width="11.42578125" style="1" customWidth="1"/>
    <col min="3327" max="3574" width="11.42578125" style="1"/>
    <col min="3575" max="3575" width="6.140625" style="1" customWidth="1"/>
    <col min="3576" max="3576" width="7.140625" style="1" customWidth="1"/>
    <col min="3577" max="3577" width="11.140625" style="1" customWidth="1"/>
    <col min="3578" max="3578" width="3.85546875" style="1" customWidth="1"/>
    <col min="3579" max="3579" width="52.140625" style="1" customWidth="1"/>
    <col min="3580" max="3580" width="20.140625" style="1" customWidth="1"/>
    <col min="3581" max="3581" width="23.28515625" style="1" customWidth="1"/>
    <col min="3582" max="3582" width="11.42578125" style="1" customWidth="1"/>
    <col min="3583" max="3830" width="11.42578125" style="1"/>
    <col min="3831" max="3831" width="6.140625" style="1" customWidth="1"/>
    <col min="3832" max="3832" width="7.140625" style="1" customWidth="1"/>
    <col min="3833" max="3833" width="11.140625" style="1" customWidth="1"/>
    <col min="3834" max="3834" width="3.85546875" style="1" customWidth="1"/>
    <col min="3835" max="3835" width="52.140625" style="1" customWidth="1"/>
    <col min="3836" max="3836" width="20.140625" style="1" customWidth="1"/>
    <col min="3837" max="3837" width="23.28515625" style="1" customWidth="1"/>
    <col min="3838" max="3838" width="11.42578125" style="1" customWidth="1"/>
    <col min="3839" max="4086" width="11.42578125" style="1"/>
    <col min="4087" max="4087" width="6.140625" style="1" customWidth="1"/>
    <col min="4088" max="4088" width="7.140625" style="1" customWidth="1"/>
    <col min="4089" max="4089" width="11.140625" style="1" customWidth="1"/>
    <col min="4090" max="4090" width="3.85546875" style="1" customWidth="1"/>
    <col min="4091" max="4091" width="52.140625" style="1" customWidth="1"/>
    <col min="4092" max="4092" width="20.140625" style="1" customWidth="1"/>
    <col min="4093" max="4093" width="23.28515625" style="1" customWidth="1"/>
    <col min="4094" max="4094" width="11.42578125" style="1" customWidth="1"/>
    <col min="4095" max="4342" width="11.42578125" style="1"/>
    <col min="4343" max="4343" width="6.140625" style="1" customWidth="1"/>
    <col min="4344" max="4344" width="7.140625" style="1" customWidth="1"/>
    <col min="4345" max="4345" width="11.140625" style="1" customWidth="1"/>
    <col min="4346" max="4346" width="3.85546875" style="1" customWidth="1"/>
    <col min="4347" max="4347" width="52.140625" style="1" customWidth="1"/>
    <col min="4348" max="4348" width="20.140625" style="1" customWidth="1"/>
    <col min="4349" max="4349" width="23.28515625" style="1" customWidth="1"/>
    <col min="4350" max="4350" width="11.42578125" style="1" customWidth="1"/>
    <col min="4351" max="4598" width="11.42578125" style="1"/>
    <col min="4599" max="4599" width="6.140625" style="1" customWidth="1"/>
    <col min="4600" max="4600" width="7.140625" style="1" customWidth="1"/>
    <col min="4601" max="4601" width="11.140625" style="1" customWidth="1"/>
    <col min="4602" max="4602" width="3.85546875" style="1" customWidth="1"/>
    <col min="4603" max="4603" width="52.140625" style="1" customWidth="1"/>
    <col min="4604" max="4604" width="20.140625" style="1" customWidth="1"/>
    <col min="4605" max="4605" width="23.28515625" style="1" customWidth="1"/>
    <col min="4606" max="4606" width="11.42578125" style="1" customWidth="1"/>
    <col min="4607" max="4854" width="11.42578125" style="1"/>
    <col min="4855" max="4855" width="6.140625" style="1" customWidth="1"/>
    <col min="4856" max="4856" width="7.140625" style="1" customWidth="1"/>
    <col min="4857" max="4857" width="11.140625" style="1" customWidth="1"/>
    <col min="4858" max="4858" width="3.85546875" style="1" customWidth="1"/>
    <col min="4859" max="4859" width="52.140625" style="1" customWidth="1"/>
    <col min="4860" max="4860" width="20.140625" style="1" customWidth="1"/>
    <col min="4861" max="4861" width="23.28515625" style="1" customWidth="1"/>
    <col min="4862" max="4862" width="11.42578125" style="1" customWidth="1"/>
    <col min="4863" max="5110" width="11.42578125" style="1"/>
    <col min="5111" max="5111" width="6.140625" style="1" customWidth="1"/>
    <col min="5112" max="5112" width="7.140625" style="1" customWidth="1"/>
    <col min="5113" max="5113" width="11.140625" style="1" customWidth="1"/>
    <col min="5114" max="5114" width="3.85546875" style="1" customWidth="1"/>
    <col min="5115" max="5115" width="52.140625" style="1" customWidth="1"/>
    <col min="5116" max="5116" width="20.140625" style="1" customWidth="1"/>
    <col min="5117" max="5117" width="23.28515625" style="1" customWidth="1"/>
    <col min="5118" max="5118" width="11.42578125" style="1" customWidth="1"/>
    <col min="5119" max="5366" width="11.42578125" style="1"/>
    <col min="5367" max="5367" width="6.140625" style="1" customWidth="1"/>
    <col min="5368" max="5368" width="7.140625" style="1" customWidth="1"/>
    <col min="5369" max="5369" width="11.140625" style="1" customWidth="1"/>
    <col min="5370" max="5370" width="3.85546875" style="1" customWidth="1"/>
    <col min="5371" max="5371" width="52.140625" style="1" customWidth="1"/>
    <col min="5372" max="5372" width="20.140625" style="1" customWidth="1"/>
    <col min="5373" max="5373" width="23.28515625" style="1" customWidth="1"/>
    <col min="5374" max="5374" width="11.42578125" style="1" customWidth="1"/>
    <col min="5375" max="5622" width="11.42578125" style="1"/>
    <col min="5623" max="5623" width="6.140625" style="1" customWidth="1"/>
    <col min="5624" max="5624" width="7.140625" style="1" customWidth="1"/>
    <col min="5625" max="5625" width="11.140625" style="1" customWidth="1"/>
    <col min="5626" max="5626" width="3.85546875" style="1" customWidth="1"/>
    <col min="5627" max="5627" width="52.140625" style="1" customWidth="1"/>
    <col min="5628" max="5628" width="20.140625" style="1" customWidth="1"/>
    <col min="5629" max="5629" width="23.28515625" style="1" customWidth="1"/>
    <col min="5630" max="5630" width="11.42578125" style="1" customWidth="1"/>
    <col min="5631" max="5878" width="11.42578125" style="1"/>
    <col min="5879" max="5879" width="6.140625" style="1" customWidth="1"/>
    <col min="5880" max="5880" width="7.140625" style="1" customWidth="1"/>
    <col min="5881" max="5881" width="11.140625" style="1" customWidth="1"/>
    <col min="5882" max="5882" width="3.85546875" style="1" customWidth="1"/>
    <col min="5883" max="5883" width="52.140625" style="1" customWidth="1"/>
    <col min="5884" max="5884" width="20.140625" style="1" customWidth="1"/>
    <col min="5885" max="5885" width="23.28515625" style="1" customWidth="1"/>
    <col min="5886" max="5886" width="11.42578125" style="1" customWidth="1"/>
    <col min="5887" max="6134" width="11.42578125" style="1"/>
    <col min="6135" max="6135" width="6.140625" style="1" customWidth="1"/>
    <col min="6136" max="6136" width="7.140625" style="1" customWidth="1"/>
    <col min="6137" max="6137" width="11.140625" style="1" customWidth="1"/>
    <col min="6138" max="6138" width="3.85546875" style="1" customWidth="1"/>
    <col min="6139" max="6139" width="52.140625" style="1" customWidth="1"/>
    <col min="6140" max="6140" width="20.140625" style="1" customWidth="1"/>
    <col min="6141" max="6141" width="23.28515625" style="1" customWidth="1"/>
    <col min="6142" max="6142" width="11.42578125" style="1" customWidth="1"/>
    <col min="6143" max="6390" width="11.42578125" style="1"/>
    <col min="6391" max="6391" width="6.140625" style="1" customWidth="1"/>
    <col min="6392" max="6392" width="7.140625" style="1" customWidth="1"/>
    <col min="6393" max="6393" width="11.140625" style="1" customWidth="1"/>
    <col min="6394" max="6394" width="3.85546875" style="1" customWidth="1"/>
    <col min="6395" max="6395" width="52.140625" style="1" customWidth="1"/>
    <col min="6396" max="6396" width="20.140625" style="1" customWidth="1"/>
    <col min="6397" max="6397" width="23.28515625" style="1" customWidth="1"/>
    <col min="6398" max="6398" width="11.42578125" style="1" customWidth="1"/>
    <col min="6399" max="6646" width="11.42578125" style="1"/>
    <col min="6647" max="6647" width="6.140625" style="1" customWidth="1"/>
    <col min="6648" max="6648" width="7.140625" style="1" customWidth="1"/>
    <col min="6649" max="6649" width="11.140625" style="1" customWidth="1"/>
    <col min="6650" max="6650" width="3.85546875" style="1" customWidth="1"/>
    <col min="6651" max="6651" width="52.140625" style="1" customWidth="1"/>
    <col min="6652" max="6652" width="20.140625" style="1" customWidth="1"/>
    <col min="6653" max="6653" width="23.28515625" style="1" customWidth="1"/>
    <col min="6654" max="6654" width="11.42578125" style="1" customWidth="1"/>
    <col min="6655" max="6902" width="11.42578125" style="1"/>
    <col min="6903" max="6903" width="6.140625" style="1" customWidth="1"/>
    <col min="6904" max="6904" width="7.140625" style="1" customWidth="1"/>
    <col min="6905" max="6905" width="11.140625" style="1" customWidth="1"/>
    <col min="6906" max="6906" width="3.85546875" style="1" customWidth="1"/>
    <col min="6907" max="6907" width="52.140625" style="1" customWidth="1"/>
    <col min="6908" max="6908" width="20.140625" style="1" customWidth="1"/>
    <col min="6909" max="6909" width="23.28515625" style="1" customWidth="1"/>
    <col min="6910" max="6910" width="11.42578125" style="1" customWidth="1"/>
    <col min="6911" max="7158" width="11.42578125" style="1"/>
    <col min="7159" max="7159" width="6.140625" style="1" customWidth="1"/>
    <col min="7160" max="7160" width="7.140625" style="1" customWidth="1"/>
    <col min="7161" max="7161" width="11.140625" style="1" customWidth="1"/>
    <col min="7162" max="7162" width="3.85546875" style="1" customWidth="1"/>
    <col min="7163" max="7163" width="52.140625" style="1" customWidth="1"/>
    <col min="7164" max="7164" width="20.140625" style="1" customWidth="1"/>
    <col min="7165" max="7165" width="23.28515625" style="1" customWidth="1"/>
    <col min="7166" max="7166" width="11.42578125" style="1" customWidth="1"/>
    <col min="7167" max="7414" width="11.42578125" style="1"/>
    <col min="7415" max="7415" width="6.140625" style="1" customWidth="1"/>
    <col min="7416" max="7416" width="7.140625" style="1" customWidth="1"/>
    <col min="7417" max="7417" width="11.140625" style="1" customWidth="1"/>
    <col min="7418" max="7418" width="3.85546875" style="1" customWidth="1"/>
    <col min="7419" max="7419" width="52.140625" style="1" customWidth="1"/>
    <col min="7420" max="7420" width="20.140625" style="1" customWidth="1"/>
    <col min="7421" max="7421" width="23.28515625" style="1" customWidth="1"/>
    <col min="7422" max="7422" width="11.42578125" style="1" customWidth="1"/>
    <col min="7423" max="7670" width="11.42578125" style="1"/>
    <col min="7671" max="7671" width="6.140625" style="1" customWidth="1"/>
    <col min="7672" max="7672" width="7.140625" style="1" customWidth="1"/>
    <col min="7673" max="7673" width="11.140625" style="1" customWidth="1"/>
    <col min="7674" max="7674" width="3.85546875" style="1" customWidth="1"/>
    <col min="7675" max="7675" width="52.140625" style="1" customWidth="1"/>
    <col min="7676" max="7676" width="20.140625" style="1" customWidth="1"/>
    <col min="7677" max="7677" width="23.28515625" style="1" customWidth="1"/>
    <col min="7678" max="7678" width="11.42578125" style="1" customWidth="1"/>
    <col min="7679" max="7926" width="11.42578125" style="1"/>
    <col min="7927" max="7927" width="6.140625" style="1" customWidth="1"/>
    <col min="7928" max="7928" width="7.140625" style="1" customWidth="1"/>
    <col min="7929" max="7929" width="11.140625" style="1" customWidth="1"/>
    <col min="7930" max="7930" width="3.85546875" style="1" customWidth="1"/>
    <col min="7931" max="7931" width="52.140625" style="1" customWidth="1"/>
    <col min="7932" max="7932" width="20.140625" style="1" customWidth="1"/>
    <col min="7933" max="7933" width="23.28515625" style="1" customWidth="1"/>
    <col min="7934" max="7934" width="11.42578125" style="1" customWidth="1"/>
    <col min="7935" max="8182" width="11.42578125" style="1"/>
    <col min="8183" max="8183" width="6.140625" style="1" customWidth="1"/>
    <col min="8184" max="8184" width="7.140625" style="1" customWidth="1"/>
    <col min="8185" max="8185" width="11.140625" style="1" customWidth="1"/>
    <col min="8186" max="8186" width="3.85546875" style="1" customWidth="1"/>
    <col min="8187" max="8187" width="52.140625" style="1" customWidth="1"/>
    <col min="8188" max="8188" width="20.140625" style="1" customWidth="1"/>
    <col min="8189" max="8189" width="23.28515625" style="1" customWidth="1"/>
    <col min="8190" max="8190" width="11.42578125" style="1" customWidth="1"/>
    <col min="8191" max="8438" width="11.42578125" style="1"/>
    <col min="8439" max="8439" width="6.140625" style="1" customWidth="1"/>
    <col min="8440" max="8440" width="7.140625" style="1" customWidth="1"/>
    <col min="8441" max="8441" width="11.140625" style="1" customWidth="1"/>
    <col min="8442" max="8442" width="3.85546875" style="1" customWidth="1"/>
    <col min="8443" max="8443" width="52.140625" style="1" customWidth="1"/>
    <col min="8444" max="8444" width="20.140625" style="1" customWidth="1"/>
    <col min="8445" max="8445" width="23.28515625" style="1" customWidth="1"/>
    <col min="8446" max="8446" width="11.42578125" style="1" customWidth="1"/>
    <col min="8447" max="8694" width="11.42578125" style="1"/>
    <col min="8695" max="8695" width="6.140625" style="1" customWidth="1"/>
    <col min="8696" max="8696" width="7.140625" style="1" customWidth="1"/>
    <col min="8697" max="8697" width="11.140625" style="1" customWidth="1"/>
    <col min="8698" max="8698" width="3.85546875" style="1" customWidth="1"/>
    <col min="8699" max="8699" width="52.140625" style="1" customWidth="1"/>
    <col min="8700" max="8700" width="20.140625" style="1" customWidth="1"/>
    <col min="8701" max="8701" width="23.28515625" style="1" customWidth="1"/>
    <col min="8702" max="8702" width="11.42578125" style="1" customWidth="1"/>
    <col min="8703" max="8950" width="11.42578125" style="1"/>
    <col min="8951" max="8951" width="6.140625" style="1" customWidth="1"/>
    <col min="8952" max="8952" width="7.140625" style="1" customWidth="1"/>
    <col min="8953" max="8953" width="11.140625" style="1" customWidth="1"/>
    <col min="8954" max="8954" width="3.85546875" style="1" customWidth="1"/>
    <col min="8955" max="8955" width="52.140625" style="1" customWidth="1"/>
    <col min="8956" max="8956" width="20.140625" style="1" customWidth="1"/>
    <col min="8957" max="8957" width="23.28515625" style="1" customWidth="1"/>
    <col min="8958" max="8958" width="11.42578125" style="1" customWidth="1"/>
    <col min="8959" max="9206" width="11.42578125" style="1"/>
    <col min="9207" max="9207" width="6.140625" style="1" customWidth="1"/>
    <col min="9208" max="9208" width="7.140625" style="1" customWidth="1"/>
    <col min="9209" max="9209" width="11.140625" style="1" customWidth="1"/>
    <col min="9210" max="9210" width="3.85546875" style="1" customWidth="1"/>
    <col min="9211" max="9211" width="52.140625" style="1" customWidth="1"/>
    <col min="9212" max="9212" width="20.140625" style="1" customWidth="1"/>
    <col min="9213" max="9213" width="23.28515625" style="1" customWidth="1"/>
    <col min="9214" max="9214" width="11.42578125" style="1" customWidth="1"/>
    <col min="9215" max="9462" width="11.42578125" style="1"/>
    <col min="9463" max="9463" width="6.140625" style="1" customWidth="1"/>
    <col min="9464" max="9464" width="7.140625" style="1" customWidth="1"/>
    <col min="9465" max="9465" width="11.140625" style="1" customWidth="1"/>
    <col min="9466" max="9466" width="3.85546875" style="1" customWidth="1"/>
    <col min="9467" max="9467" width="52.140625" style="1" customWidth="1"/>
    <col min="9468" max="9468" width="20.140625" style="1" customWidth="1"/>
    <col min="9469" max="9469" width="23.28515625" style="1" customWidth="1"/>
    <col min="9470" max="9470" width="11.42578125" style="1" customWidth="1"/>
    <col min="9471" max="9718" width="11.42578125" style="1"/>
    <col min="9719" max="9719" width="6.140625" style="1" customWidth="1"/>
    <col min="9720" max="9720" width="7.140625" style="1" customWidth="1"/>
    <col min="9721" max="9721" width="11.140625" style="1" customWidth="1"/>
    <col min="9722" max="9722" width="3.85546875" style="1" customWidth="1"/>
    <col min="9723" max="9723" width="52.140625" style="1" customWidth="1"/>
    <col min="9724" max="9724" width="20.140625" style="1" customWidth="1"/>
    <col min="9725" max="9725" width="23.28515625" style="1" customWidth="1"/>
    <col min="9726" max="9726" width="11.42578125" style="1" customWidth="1"/>
    <col min="9727" max="9974" width="11.42578125" style="1"/>
    <col min="9975" max="9975" width="6.140625" style="1" customWidth="1"/>
    <col min="9976" max="9976" width="7.140625" style="1" customWidth="1"/>
    <col min="9977" max="9977" width="11.140625" style="1" customWidth="1"/>
    <col min="9978" max="9978" width="3.85546875" style="1" customWidth="1"/>
    <col min="9979" max="9979" width="52.140625" style="1" customWidth="1"/>
    <col min="9980" max="9980" width="20.140625" style="1" customWidth="1"/>
    <col min="9981" max="9981" width="23.28515625" style="1" customWidth="1"/>
    <col min="9982" max="9982" width="11.42578125" style="1" customWidth="1"/>
    <col min="9983" max="10230" width="11.42578125" style="1"/>
    <col min="10231" max="10231" width="6.140625" style="1" customWidth="1"/>
    <col min="10232" max="10232" width="7.140625" style="1" customWidth="1"/>
    <col min="10233" max="10233" width="11.140625" style="1" customWidth="1"/>
    <col min="10234" max="10234" width="3.85546875" style="1" customWidth="1"/>
    <col min="10235" max="10235" width="52.140625" style="1" customWidth="1"/>
    <col min="10236" max="10236" width="20.140625" style="1" customWidth="1"/>
    <col min="10237" max="10237" width="23.28515625" style="1" customWidth="1"/>
    <col min="10238" max="10238" width="11.42578125" style="1" customWidth="1"/>
    <col min="10239" max="10486" width="11.42578125" style="1"/>
    <col min="10487" max="10487" width="6.140625" style="1" customWidth="1"/>
    <col min="10488" max="10488" width="7.140625" style="1" customWidth="1"/>
    <col min="10489" max="10489" width="11.140625" style="1" customWidth="1"/>
    <col min="10490" max="10490" width="3.85546875" style="1" customWidth="1"/>
    <col min="10491" max="10491" width="52.140625" style="1" customWidth="1"/>
    <col min="10492" max="10492" width="20.140625" style="1" customWidth="1"/>
    <col min="10493" max="10493" width="23.28515625" style="1" customWidth="1"/>
    <col min="10494" max="10494" width="11.42578125" style="1" customWidth="1"/>
    <col min="10495" max="10742" width="11.42578125" style="1"/>
    <col min="10743" max="10743" width="6.140625" style="1" customWidth="1"/>
    <col min="10744" max="10744" width="7.140625" style="1" customWidth="1"/>
    <col min="10745" max="10745" width="11.140625" style="1" customWidth="1"/>
    <col min="10746" max="10746" width="3.85546875" style="1" customWidth="1"/>
    <col min="10747" max="10747" width="52.140625" style="1" customWidth="1"/>
    <col min="10748" max="10748" width="20.140625" style="1" customWidth="1"/>
    <col min="10749" max="10749" width="23.28515625" style="1" customWidth="1"/>
    <col min="10750" max="10750" width="11.42578125" style="1" customWidth="1"/>
    <col min="10751" max="10998" width="11.42578125" style="1"/>
    <col min="10999" max="10999" width="6.140625" style="1" customWidth="1"/>
    <col min="11000" max="11000" width="7.140625" style="1" customWidth="1"/>
    <col min="11001" max="11001" width="11.140625" style="1" customWidth="1"/>
    <col min="11002" max="11002" width="3.85546875" style="1" customWidth="1"/>
    <col min="11003" max="11003" width="52.140625" style="1" customWidth="1"/>
    <col min="11004" max="11004" width="20.140625" style="1" customWidth="1"/>
    <col min="11005" max="11005" width="23.28515625" style="1" customWidth="1"/>
    <col min="11006" max="11006" width="11.42578125" style="1" customWidth="1"/>
    <col min="11007" max="11254" width="11.42578125" style="1"/>
    <col min="11255" max="11255" width="6.140625" style="1" customWidth="1"/>
    <col min="11256" max="11256" width="7.140625" style="1" customWidth="1"/>
    <col min="11257" max="11257" width="11.140625" style="1" customWidth="1"/>
    <col min="11258" max="11258" width="3.85546875" style="1" customWidth="1"/>
    <col min="11259" max="11259" width="52.140625" style="1" customWidth="1"/>
    <col min="11260" max="11260" width="20.140625" style="1" customWidth="1"/>
    <col min="11261" max="11261" width="23.28515625" style="1" customWidth="1"/>
    <col min="11262" max="11262" width="11.42578125" style="1" customWidth="1"/>
    <col min="11263" max="11510" width="11.42578125" style="1"/>
    <col min="11511" max="11511" width="6.140625" style="1" customWidth="1"/>
    <col min="11512" max="11512" width="7.140625" style="1" customWidth="1"/>
    <col min="11513" max="11513" width="11.140625" style="1" customWidth="1"/>
    <col min="11514" max="11514" width="3.85546875" style="1" customWidth="1"/>
    <col min="11515" max="11515" width="52.140625" style="1" customWidth="1"/>
    <col min="11516" max="11516" width="20.140625" style="1" customWidth="1"/>
    <col min="11517" max="11517" width="23.28515625" style="1" customWidth="1"/>
    <col min="11518" max="11518" width="11.42578125" style="1" customWidth="1"/>
    <col min="11519" max="11766" width="11.42578125" style="1"/>
    <col min="11767" max="11767" width="6.140625" style="1" customWidth="1"/>
    <col min="11768" max="11768" width="7.140625" style="1" customWidth="1"/>
    <col min="11769" max="11769" width="11.140625" style="1" customWidth="1"/>
    <col min="11770" max="11770" width="3.85546875" style="1" customWidth="1"/>
    <col min="11771" max="11771" width="52.140625" style="1" customWidth="1"/>
    <col min="11772" max="11772" width="20.140625" style="1" customWidth="1"/>
    <col min="11773" max="11773" width="23.28515625" style="1" customWidth="1"/>
    <col min="11774" max="11774" width="11.42578125" style="1" customWidth="1"/>
    <col min="11775" max="12022" width="11.42578125" style="1"/>
    <col min="12023" max="12023" width="6.140625" style="1" customWidth="1"/>
    <col min="12024" max="12024" width="7.140625" style="1" customWidth="1"/>
    <col min="12025" max="12025" width="11.140625" style="1" customWidth="1"/>
    <col min="12026" max="12026" width="3.85546875" style="1" customWidth="1"/>
    <col min="12027" max="12027" width="52.140625" style="1" customWidth="1"/>
    <col min="12028" max="12028" width="20.140625" style="1" customWidth="1"/>
    <col min="12029" max="12029" width="23.28515625" style="1" customWidth="1"/>
    <col min="12030" max="12030" width="11.42578125" style="1" customWidth="1"/>
    <col min="12031" max="12278" width="11.42578125" style="1"/>
    <col min="12279" max="12279" width="6.140625" style="1" customWidth="1"/>
    <col min="12280" max="12280" width="7.140625" style="1" customWidth="1"/>
    <col min="12281" max="12281" width="11.140625" style="1" customWidth="1"/>
    <col min="12282" max="12282" width="3.85546875" style="1" customWidth="1"/>
    <col min="12283" max="12283" width="52.140625" style="1" customWidth="1"/>
    <col min="12284" max="12284" width="20.140625" style="1" customWidth="1"/>
    <col min="12285" max="12285" width="23.28515625" style="1" customWidth="1"/>
    <col min="12286" max="12286" width="11.42578125" style="1" customWidth="1"/>
    <col min="12287" max="12534" width="11.42578125" style="1"/>
    <col min="12535" max="12535" width="6.140625" style="1" customWidth="1"/>
    <col min="12536" max="12536" width="7.140625" style="1" customWidth="1"/>
    <col min="12537" max="12537" width="11.140625" style="1" customWidth="1"/>
    <col min="12538" max="12538" width="3.85546875" style="1" customWidth="1"/>
    <col min="12539" max="12539" width="52.140625" style="1" customWidth="1"/>
    <col min="12540" max="12540" width="20.140625" style="1" customWidth="1"/>
    <col min="12541" max="12541" width="23.28515625" style="1" customWidth="1"/>
    <col min="12542" max="12542" width="11.42578125" style="1" customWidth="1"/>
    <col min="12543" max="12790" width="11.42578125" style="1"/>
    <col min="12791" max="12791" width="6.140625" style="1" customWidth="1"/>
    <col min="12792" max="12792" width="7.140625" style="1" customWidth="1"/>
    <col min="12793" max="12793" width="11.140625" style="1" customWidth="1"/>
    <col min="12794" max="12794" width="3.85546875" style="1" customWidth="1"/>
    <col min="12795" max="12795" width="52.140625" style="1" customWidth="1"/>
    <col min="12796" max="12796" width="20.140625" style="1" customWidth="1"/>
    <col min="12797" max="12797" width="23.28515625" style="1" customWidth="1"/>
    <col min="12798" max="12798" width="11.42578125" style="1" customWidth="1"/>
    <col min="12799" max="13046" width="11.42578125" style="1"/>
    <col min="13047" max="13047" width="6.140625" style="1" customWidth="1"/>
    <col min="13048" max="13048" width="7.140625" style="1" customWidth="1"/>
    <col min="13049" max="13049" width="11.140625" style="1" customWidth="1"/>
    <col min="13050" max="13050" width="3.85546875" style="1" customWidth="1"/>
    <col min="13051" max="13051" width="52.140625" style="1" customWidth="1"/>
    <col min="13052" max="13052" width="20.140625" style="1" customWidth="1"/>
    <col min="13053" max="13053" width="23.28515625" style="1" customWidth="1"/>
    <col min="13054" max="13054" width="11.42578125" style="1" customWidth="1"/>
    <col min="13055" max="13302" width="11.42578125" style="1"/>
    <col min="13303" max="13303" width="6.140625" style="1" customWidth="1"/>
    <col min="13304" max="13304" width="7.140625" style="1" customWidth="1"/>
    <col min="13305" max="13305" width="11.140625" style="1" customWidth="1"/>
    <col min="13306" max="13306" width="3.85546875" style="1" customWidth="1"/>
    <col min="13307" max="13307" width="52.140625" style="1" customWidth="1"/>
    <col min="13308" max="13308" width="20.140625" style="1" customWidth="1"/>
    <col min="13309" max="13309" width="23.28515625" style="1" customWidth="1"/>
    <col min="13310" max="13310" width="11.42578125" style="1" customWidth="1"/>
    <col min="13311" max="13558" width="11.42578125" style="1"/>
    <col min="13559" max="13559" width="6.140625" style="1" customWidth="1"/>
    <col min="13560" max="13560" width="7.140625" style="1" customWidth="1"/>
    <col min="13561" max="13561" width="11.140625" style="1" customWidth="1"/>
    <col min="13562" max="13562" width="3.85546875" style="1" customWidth="1"/>
    <col min="13563" max="13563" width="52.140625" style="1" customWidth="1"/>
    <col min="13564" max="13564" width="20.140625" style="1" customWidth="1"/>
    <col min="13565" max="13565" width="23.28515625" style="1" customWidth="1"/>
    <col min="13566" max="13566" width="11.42578125" style="1" customWidth="1"/>
    <col min="13567" max="13814" width="11.42578125" style="1"/>
    <col min="13815" max="13815" width="6.140625" style="1" customWidth="1"/>
    <col min="13816" max="13816" width="7.140625" style="1" customWidth="1"/>
    <col min="13817" max="13817" width="11.140625" style="1" customWidth="1"/>
    <col min="13818" max="13818" width="3.85546875" style="1" customWidth="1"/>
    <col min="13819" max="13819" width="52.140625" style="1" customWidth="1"/>
    <col min="13820" max="13820" width="20.140625" style="1" customWidth="1"/>
    <col min="13821" max="13821" width="23.28515625" style="1" customWidth="1"/>
    <col min="13822" max="13822" width="11.42578125" style="1" customWidth="1"/>
    <col min="13823" max="14070" width="11.42578125" style="1"/>
    <col min="14071" max="14071" width="6.140625" style="1" customWidth="1"/>
    <col min="14072" max="14072" width="7.140625" style="1" customWidth="1"/>
    <col min="14073" max="14073" width="11.140625" style="1" customWidth="1"/>
    <col min="14074" max="14074" width="3.85546875" style="1" customWidth="1"/>
    <col min="14075" max="14075" width="52.140625" style="1" customWidth="1"/>
    <col min="14076" max="14076" width="20.140625" style="1" customWidth="1"/>
    <col min="14077" max="14077" width="23.28515625" style="1" customWidth="1"/>
    <col min="14078" max="14078" width="11.42578125" style="1" customWidth="1"/>
    <col min="14079" max="14326" width="11.42578125" style="1"/>
    <col min="14327" max="14327" width="6.140625" style="1" customWidth="1"/>
    <col min="14328" max="14328" width="7.140625" style="1" customWidth="1"/>
    <col min="14329" max="14329" width="11.140625" style="1" customWidth="1"/>
    <col min="14330" max="14330" width="3.85546875" style="1" customWidth="1"/>
    <col min="14331" max="14331" width="52.140625" style="1" customWidth="1"/>
    <col min="14332" max="14332" width="20.140625" style="1" customWidth="1"/>
    <col min="14333" max="14333" width="23.28515625" style="1" customWidth="1"/>
    <col min="14334" max="14334" width="11.42578125" style="1" customWidth="1"/>
    <col min="14335" max="14582" width="11.42578125" style="1"/>
    <col min="14583" max="14583" width="6.140625" style="1" customWidth="1"/>
    <col min="14584" max="14584" width="7.140625" style="1" customWidth="1"/>
    <col min="14585" max="14585" width="11.140625" style="1" customWidth="1"/>
    <col min="14586" max="14586" width="3.85546875" style="1" customWidth="1"/>
    <col min="14587" max="14587" width="52.140625" style="1" customWidth="1"/>
    <col min="14588" max="14588" width="20.140625" style="1" customWidth="1"/>
    <col min="14589" max="14589" width="23.28515625" style="1" customWidth="1"/>
    <col min="14590" max="14590" width="11.42578125" style="1" customWidth="1"/>
    <col min="14591" max="14838" width="11.42578125" style="1"/>
    <col min="14839" max="14839" width="6.140625" style="1" customWidth="1"/>
    <col min="14840" max="14840" width="7.140625" style="1" customWidth="1"/>
    <col min="14841" max="14841" width="11.140625" style="1" customWidth="1"/>
    <col min="14842" max="14842" width="3.85546875" style="1" customWidth="1"/>
    <col min="14843" max="14843" width="52.140625" style="1" customWidth="1"/>
    <col min="14844" max="14844" width="20.140625" style="1" customWidth="1"/>
    <col min="14845" max="14845" width="23.28515625" style="1" customWidth="1"/>
    <col min="14846" max="14846" width="11.42578125" style="1" customWidth="1"/>
    <col min="14847" max="15094" width="11.42578125" style="1"/>
    <col min="15095" max="15095" width="6.140625" style="1" customWidth="1"/>
    <col min="15096" max="15096" width="7.140625" style="1" customWidth="1"/>
    <col min="15097" max="15097" width="11.140625" style="1" customWidth="1"/>
    <col min="15098" max="15098" width="3.85546875" style="1" customWidth="1"/>
    <col min="15099" max="15099" width="52.140625" style="1" customWidth="1"/>
    <col min="15100" max="15100" width="20.140625" style="1" customWidth="1"/>
    <col min="15101" max="15101" width="23.28515625" style="1" customWidth="1"/>
    <col min="15102" max="15102" width="11.42578125" style="1" customWidth="1"/>
    <col min="15103" max="15350" width="11.42578125" style="1"/>
    <col min="15351" max="15351" width="6.140625" style="1" customWidth="1"/>
    <col min="15352" max="15352" width="7.140625" style="1" customWidth="1"/>
    <col min="15353" max="15353" width="11.140625" style="1" customWidth="1"/>
    <col min="15354" max="15354" width="3.85546875" style="1" customWidth="1"/>
    <col min="15355" max="15355" width="52.140625" style="1" customWidth="1"/>
    <col min="15356" max="15356" width="20.140625" style="1" customWidth="1"/>
    <col min="15357" max="15357" width="23.28515625" style="1" customWidth="1"/>
    <col min="15358" max="15358" width="11.42578125" style="1" customWidth="1"/>
    <col min="15359" max="15606" width="11.42578125" style="1"/>
    <col min="15607" max="15607" width="6.140625" style="1" customWidth="1"/>
    <col min="15608" max="15608" width="7.140625" style="1" customWidth="1"/>
    <col min="15609" max="15609" width="11.140625" style="1" customWidth="1"/>
    <col min="15610" max="15610" width="3.85546875" style="1" customWidth="1"/>
    <col min="15611" max="15611" width="52.140625" style="1" customWidth="1"/>
    <col min="15612" max="15612" width="20.140625" style="1" customWidth="1"/>
    <col min="15613" max="15613" width="23.28515625" style="1" customWidth="1"/>
    <col min="15614" max="15614" width="11.42578125" style="1" customWidth="1"/>
    <col min="15615" max="15862" width="11.42578125" style="1"/>
    <col min="15863" max="15863" width="6.140625" style="1" customWidth="1"/>
    <col min="15864" max="15864" width="7.140625" style="1" customWidth="1"/>
    <col min="15865" max="15865" width="11.140625" style="1" customWidth="1"/>
    <col min="15866" max="15866" width="3.85546875" style="1" customWidth="1"/>
    <col min="15867" max="15867" width="52.140625" style="1" customWidth="1"/>
    <col min="15868" max="15868" width="20.140625" style="1" customWidth="1"/>
    <col min="15869" max="15869" width="23.28515625" style="1" customWidth="1"/>
    <col min="15870" max="15870" width="11.42578125" style="1" customWidth="1"/>
    <col min="15871" max="16118" width="11.42578125" style="1"/>
    <col min="16119" max="16119" width="6.140625" style="1" customWidth="1"/>
    <col min="16120" max="16120" width="7.140625" style="1" customWidth="1"/>
    <col min="16121" max="16121" width="11.140625" style="1" customWidth="1"/>
    <col min="16122" max="16122" width="3.85546875" style="1" customWidth="1"/>
    <col min="16123" max="16123" width="52.140625" style="1" customWidth="1"/>
    <col min="16124" max="16124" width="20.140625" style="1" customWidth="1"/>
    <col min="16125" max="16125" width="23.28515625" style="1" customWidth="1"/>
    <col min="16126" max="16126" width="11.42578125" style="1" customWidth="1"/>
    <col min="16127" max="16384" width="11.42578125" style="1"/>
  </cols>
  <sheetData>
    <row r="1" spans="1:20" ht="21" customHeight="1">
      <c r="B1" s="2"/>
      <c r="C1" s="3"/>
      <c r="D1" s="3"/>
      <c r="E1" s="3"/>
      <c r="F1" s="3"/>
      <c r="G1" s="3"/>
      <c r="H1" s="3"/>
      <c r="I1" s="3"/>
      <c r="J1" s="4"/>
    </row>
    <row r="2" spans="1:20" ht="21" customHeight="1">
      <c r="B2" s="5"/>
      <c r="C2" s="6"/>
      <c r="D2" s="6"/>
      <c r="E2" s="6"/>
      <c r="F2" s="6"/>
      <c r="G2" s="6"/>
      <c r="H2" s="6"/>
      <c r="I2" s="6"/>
      <c r="J2" s="7"/>
    </row>
    <row r="3" spans="1:20" ht="21" customHeight="1">
      <c r="B3" s="5"/>
      <c r="C3" s="6"/>
      <c r="D3" s="6"/>
      <c r="E3" s="6"/>
      <c r="F3" s="6"/>
      <c r="G3" s="6"/>
      <c r="H3" s="6"/>
      <c r="I3" s="6"/>
      <c r="J3" s="7"/>
    </row>
    <row r="4" spans="1:20" ht="21" customHeight="1">
      <c r="B4" s="5"/>
      <c r="C4" s="6"/>
      <c r="D4" s="6"/>
      <c r="E4" s="6"/>
      <c r="F4" s="6"/>
      <c r="G4" s="6"/>
      <c r="H4" s="6"/>
      <c r="I4" s="6"/>
      <c r="J4" s="7"/>
    </row>
    <row r="5" spans="1:20" ht="21" customHeight="1">
      <c r="A5" s="7"/>
      <c r="B5" s="6"/>
      <c r="C5" s="6"/>
      <c r="D5" s="6"/>
      <c r="E5" s="6"/>
      <c r="F5" s="6"/>
      <c r="G5" s="6"/>
      <c r="H5" s="6"/>
      <c r="I5" s="6"/>
      <c r="J5" s="7"/>
    </row>
    <row r="6" spans="1:20" ht="21" customHeight="1">
      <c r="A6" s="7"/>
      <c r="B6" s="6"/>
      <c r="C6" s="6"/>
      <c r="D6" s="6"/>
      <c r="E6" s="6"/>
      <c r="F6" s="6"/>
      <c r="G6" s="6"/>
      <c r="H6" s="6"/>
      <c r="I6" s="6"/>
      <c r="J6" s="7"/>
    </row>
    <row r="7" spans="1:20" ht="21" customHeight="1">
      <c r="A7" s="7"/>
      <c r="B7" s="162" t="s">
        <v>0</v>
      </c>
      <c r="C7" s="162"/>
      <c r="D7" s="162"/>
      <c r="E7" s="162"/>
      <c r="F7" s="162"/>
      <c r="G7" s="162"/>
      <c r="H7" s="162"/>
      <c r="I7" s="162"/>
      <c r="J7" s="163"/>
    </row>
    <row r="8" spans="1:20" ht="21" customHeight="1">
      <c r="A8" s="7"/>
      <c r="B8" s="164" t="s">
        <v>74</v>
      </c>
      <c r="C8" s="164"/>
      <c r="D8" s="164"/>
      <c r="E8" s="164"/>
      <c r="F8" s="164"/>
      <c r="G8" s="164"/>
      <c r="H8" s="164"/>
      <c r="I8" s="164"/>
      <c r="J8" s="165"/>
    </row>
    <row r="9" spans="1:20" ht="21" customHeight="1">
      <c r="A9" s="7"/>
      <c r="B9" s="166" t="s">
        <v>1</v>
      </c>
      <c r="C9" s="166"/>
      <c r="D9" s="166"/>
      <c r="E9" s="166"/>
      <c r="F9" s="166"/>
      <c r="G9" s="166"/>
      <c r="H9" s="166"/>
      <c r="I9" s="166"/>
      <c r="J9" s="167"/>
    </row>
    <row r="10" spans="1:20" ht="21" customHeight="1">
      <c r="A10" s="7"/>
      <c r="B10" s="166" t="s">
        <v>2</v>
      </c>
      <c r="C10" s="166"/>
      <c r="D10" s="166"/>
      <c r="E10" s="166"/>
      <c r="F10" s="166"/>
      <c r="G10" s="166"/>
      <c r="H10" s="166"/>
      <c r="I10" s="166"/>
      <c r="J10" s="167"/>
    </row>
    <row r="11" spans="1:20" ht="21" customHeight="1" thickBot="1">
      <c r="B11" s="177" t="s">
        <v>3</v>
      </c>
      <c r="C11" s="178"/>
      <c r="D11" s="178"/>
      <c r="E11" s="178"/>
      <c r="F11" s="178"/>
      <c r="G11" s="178"/>
      <c r="H11" s="178"/>
      <c r="I11" s="178"/>
      <c r="J11" s="179"/>
    </row>
    <row r="12" spans="1:20" ht="21" customHeight="1">
      <c r="B12" s="5"/>
      <c r="C12" s="6"/>
      <c r="D12" s="8"/>
      <c r="E12" s="8"/>
      <c r="F12" s="8"/>
      <c r="G12" s="8"/>
      <c r="H12" s="8"/>
      <c r="I12" s="8"/>
      <c r="J12" s="9"/>
    </row>
    <row r="13" spans="1:20" ht="33" customHeight="1">
      <c r="B13" s="180" t="s">
        <v>60</v>
      </c>
      <c r="C13" s="181"/>
      <c r="D13" s="181"/>
      <c r="E13" s="181"/>
      <c r="F13" s="181"/>
      <c r="G13" s="181"/>
      <c r="H13" s="181"/>
      <c r="I13" s="181"/>
      <c r="J13" s="182"/>
    </row>
    <row r="14" spans="1:20" ht="21" customHeight="1">
      <c r="B14" s="10"/>
      <c r="C14" s="11"/>
      <c r="D14" s="11"/>
      <c r="E14" s="11"/>
      <c r="F14" s="11"/>
      <c r="G14" s="11"/>
      <c r="H14" s="11"/>
      <c r="I14" s="11"/>
      <c r="J14" s="12"/>
    </row>
    <row r="15" spans="1:20" ht="21" customHeight="1" thickBot="1">
      <c r="B15" s="168" t="s">
        <v>4</v>
      </c>
      <c r="C15" s="169"/>
      <c r="D15" s="169"/>
      <c r="E15" s="13"/>
      <c r="F15" s="13"/>
      <c r="G15" s="13"/>
      <c r="H15" s="13"/>
      <c r="I15" s="159" t="s">
        <v>54</v>
      </c>
      <c r="J15" s="160"/>
    </row>
    <row r="16" spans="1:20" s="14" customFormat="1" ht="87.75" customHeight="1" thickBot="1">
      <c r="B16" s="15" t="s">
        <v>5</v>
      </c>
      <c r="C16" s="170" t="s">
        <v>6</v>
      </c>
      <c r="D16" s="171"/>
      <c r="E16" s="172"/>
      <c r="F16" s="16" t="s">
        <v>55</v>
      </c>
      <c r="G16" s="17" t="s">
        <v>39</v>
      </c>
      <c r="H16" s="17" t="s">
        <v>56</v>
      </c>
      <c r="I16" s="17" t="s">
        <v>67</v>
      </c>
      <c r="J16" s="12" t="s">
        <v>70</v>
      </c>
      <c r="K16" s="18" t="s">
        <v>57</v>
      </c>
      <c r="L16" s="18" t="s">
        <v>58</v>
      </c>
      <c r="P16" s="14" t="s">
        <v>71</v>
      </c>
      <c r="Q16" s="14" t="s">
        <v>57</v>
      </c>
      <c r="R16" s="14" t="s">
        <v>72</v>
      </c>
      <c r="S16" s="14" t="s">
        <v>71</v>
      </c>
      <c r="T16" s="14" t="s">
        <v>72</v>
      </c>
    </row>
    <row r="17" spans="2:20" s="14" customFormat="1" ht="21" customHeight="1">
      <c r="B17" s="19">
        <v>1</v>
      </c>
      <c r="C17" s="20" t="s">
        <v>7</v>
      </c>
      <c r="D17" s="21"/>
      <c r="E17" s="21"/>
      <c r="F17" s="22"/>
      <c r="G17" s="23"/>
      <c r="H17" s="23"/>
      <c r="I17" s="23"/>
      <c r="J17" s="24"/>
      <c r="K17" s="25"/>
      <c r="L17" s="25"/>
    </row>
    <row r="18" spans="2:20" s="14" customFormat="1" ht="21" customHeight="1">
      <c r="B18" s="26"/>
      <c r="C18" s="27" t="s">
        <v>8</v>
      </c>
      <c r="D18" s="173" t="s">
        <v>9</v>
      </c>
      <c r="E18" s="173"/>
      <c r="F18" s="28">
        <f>+I18-K18</f>
        <v>7000.8300000000017</v>
      </c>
      <c r="G18" s="29">
        <v>6593.3202500000016</v>
      </c>
      <c r="H18" s="29">
        <f>+J18-L18</f>
        <v>6756.51</v>
      </c>
      <c r="I18" s="29">
        <v>21499.74</v>
      </c>
      <c r="J18" s="30">
        <v>21411.02</v>
      </c>
      <c r="K18" s="25">
        <v>14498.91</v>
      </c>
      <c r="L18" s="25">
        <v>14654.51</v>
      </c>
    </row>
    <row r="19" spans="2:20" ht="21" customHeight="1">
      <c r="B19" s="26"/>
      <c r="C19" s="31" t="s">
        <v>10</v>
      </c>
      <c r="D19" s="174" t="s">
        <v>11</v>
      </c>
      <c r="E19" s="174"/>
      <c r="F19" s="28">
        <f>+I19-K19</f>
        <v>32.659999999999997</v>
      </c>
      <c r="G19" s="29">
        <v>32.12651000000001</v>
      </c>
      <c r="H19" s="29">
        <f>+J19-L19</f>
        <v>52.029999999999987</v>
      </c>
      <c r="I19" s="29">
        <v>112.47</v>
      </c>
      <c r="J19" s="30">
        <v>146.66999999999999</v>
      </c>
      <c r="K19" s="6">
        <v>79.81</v>
      </c>
      <c r="L19" s="6">
        <v>94.64</v>
      </c>
    </row>
    <row r="20" spans="2:20" ht="21" customHeight="1">
      <c r="B20" s="26"/>
      <c r="C20" s="175" t="s">
        <v>12</v>
      </c>
      <c r="D20" s="176"/>
      <c r="E20" s="176"/>
      <c r="F20" s="32">
        <f>+F18+F19</f>
        <v>7033.4900000000016</v>
      </c>
      <c r="G20" s="33">
        <f t="shared" ref="G20:J20" si="0">+G18+G19</f>
        <v>6625.4467600000016</v>
      </c>
      <c r="H20" s="33">
        <f>+H18+H19</f>
        <v>6808.54</v>
      </c>
      <c r="I20" s="33">
        <f t="shared" si="0"/>
        <v>21612.210000000003</v>
      </c>
      <c r="J20" s="34">
        <f t="shared" si="0"/>
        <v>21557.69</v>
      </c>
      <c r="K20" s="35">
        <f>+K18+K19</f>
        <v>14578.72</v>
      </c>
      <c r="L20" s="35">
        <f>+L18+L19</f>
        <v>14749.15</v>
      </c>
    </row>
    <row r="21" spans="2:20" ht="21" customHeight="1">
      <c r="B21" s="36" t="s">
        <v>13</v>
      </c>
      <c r="C21" s="37" t="s">
        <v>14</v>
      </c>
      <c r="D21" s="38"/>
      <c r="E21" s="38"/>
      <c r="F21" s="39"/>
      <c r="G21" s="40"/>
      <c r="H21" s="40"/>
      <c r="I21" s="40"/>
      <c r="J21" s="41"/>
      <c r="K21" s="6"/>
      <c r="L21" s="6"/>
    </row>
    <row r="22" spans="2:20" ht="21" customHeight="1">
      <c r="B22" s="36"/>
      <c r="C22" s="37"/>
      <c r="D22" s="38"/>
      <c r="E22" s="38"/>
      <c r="F22" s="39"/>
      <c r="G22" s="40"/>
      <c r="H22" s="40"/>
      <c r="I22" s="40"/>
      <c r="J22" s="41"/>
      <c r="K22" s="6"/>
      <c r="L22" s="6"/>
    </row>
    <row r="23" spans="2:20" ht="21" customHeight="1">
      <c r="B23" s="42"/>
      <c r="C23" s="43" t="s">
        <v>8</v>
      </c>
      <c r="D23" s="145" t="s">
        <v>15</v>
      </c>
      <c r="E23" s="148"/>
      <c r="F23" s="44">
        <f>+I23-K23</f>
        <v>3890.1499999999996</v>
      </c>
      <c r="G23" s="45">
        <v>3715.9802400000008</v>
      </c>
      <c r="H23" s="45">
        <f>+J23-L23</f>
        <v>4022.9400000000005</v>
      </c>
      <c r="I23" s="45">
        <v>11921.8</v>
      </c>
      <c r="J23" s="46">
        <v>12098.93</v>
      </c>
      <c r="K23" s="6">
        <v>8031.65</v>
      </c>
      <c r="L23" s="6">
        <v>8075.99</v>
      </c>
      <c r="P23" s="47">
        <f>(F23+F24)/F$18</f>
        <v>0.53344103484872496</v>
      </c>
      <c r="Q23" s="47">
        <f t="shared" ref="Q23:T23" si="1">(G23+G24)/G$18</f>
        <v>0.50401566797851205</v>
      </c>
      <c r="R23" s="47">
        <f t="shared" si="1"/>
        <v>0.53540807310282978</v>
      </c>
      <c r="S23" s="47">
        <f t="shared" si="1"/>
        <v>0.54104933361984842</v>
      </c>
      <c r="T23" s="47">
        <f t="shared" si="1"/>
        <v>0.54684550292326106</v>
      </c>
    </row>
    <row r="24" spans="2:20" ht="21" customHeight="1">
      <c r="B24" s="42"/>
      <c r="C24" s="43" t="s">
        <v>10</v>
      </c>
      <c r="D24" s="146" t="s">
        <v>17</v>
      </c>
      <c r="E24" s="147"/>
      <c r="F24" s="48">
        <f>+I24-K24</f>
        <v>-155.62</v>
      </c>
      <c r="G24" s="48">
        <v>-392.84352999999999</v>
      </c>
      <c r="H24" s="48">
        <f>+J24-L24</f>
        <v>-405.45000000000005</v>
      </c>
      <c r="I24" s="48">
        <v>-289.38</v>
      </c>
      <c r="J24" s="49">
        <v>-390.41</v>
      </c>
      <c r="K24" s="6">
        <v>-133.76</v>
      </c>
      <c r="L24" s="6">
        <v>15.04</v>
      </c>
    </row>
    <row r="25" spans="2:20" ht="21" customHeight="1">
      <c r="B25" s="42"/>
      <c r="C25" s="43"/>
      <c r="D25" s="146"/>
      <c r="E25" s="147"/>
      <c r="F25" s="44"/>
      <c r="G25" s="45"/>
      <c r="H25" s="45"/>
      <c r="I25" s="45"/>
      <c r="J25" s="50"/>
      <c r="K25" s="6"/>
      <c r="L25" s="6"/>
    </row>
    <row r="26" spans="2:20" ht="21" customHeight="1">
      <c r="B26" s="42"/>
      <c r="C26" s="43" t="s">
        <v>16</v>
      </c>
      <c r="D26" s="145" t="s">
        <v>18</v>
      </c>
      <c r="E26" s="148"/>
      <c r="F26" s="44">
        <f>+I26-K26</f>
        <v>964.6400000000001</v>
      </c>
      <c r="G26" s="45">
        <v>863.63697000000013</v>
      </c>
      <c r="H26" s="45">
        <f t="shared" ref="H26:H31" si="2">+J26-L26</f>
        <v>907.02</v>
      </c>
      <c r="I26" s="45">
        <v>2671.3</v>
      </c>
      <c r="J26" s="46">
        <v>2626.79</v>
      </c>
      <c r="K26" s="6">
        <v>1706.66</v>
      </c>
      <c r="L26" s="6">
        <v>1719.77</v>
      </c>
      <c r="P26" s="47">
        <f>(F26)/F$18</f>
        <v>0.13778937640251226</v>
      </c>
      <c r="Q26" s="47">
        <f t="shared" ref="Q26:T31" si="3">(G26)/G$18</f>
        <v>0.13098665577483512</v>
      </c>
      <c r="R26" s="47">
        <f t="shared" si="3"/>
        <v>0.13424386258586163</v>
      </c>
      <c r="S26" s="47">
        <f t="shared" si="3"/>
        <v>0.12424801416203173</v>
      </c>
      <c r="T26" s="47">
        <f t="shared" si="3"/>
        <v>0.12268401972442228</v>
      </c>
    </row>
    <row r="27" spans="2:20" ht="21" customHeight="1">
      <c r="B27" s="42"/>
      <c r="C27" s="5" t="s">
        <v>40</v>
      </c>
      <c r="D27" s="145" t="s">
        <v>20</v>
      </c>
      <c r="E27" s="148"/>
      <c r="F27" s="44">
        <f>+I27-K27</f>
        <v>461.53999999999996</v>
      </c>
      <c r="G27" s="45">
        <v>243.92547000000005</v>
      </c>
      <c r="H27" s="45">
        <f t="shared" si="2"/>
        <v>485.13999999999987</v>
      </c>
      <c r="I27" s="45">
        <f>739.38+208.29</f>
        <v>947.67</v>
      </c>
      <c r="J27" s="46">
        <f>871.8+208.29</f>
        <v>1080.0899999999999</v>
      </c>
      <c r="K27" s="6">
        <v>486.13</v>
      </c>
      <c r="L27" s="6">
        <v>594.95000000000005</v>
      </c>
      <c r="P27" s="47">
        <f t="shared" ref="P27:P31" si="4">(F27)/F$18</f>
        <v>6.5926468718709053E-2</v>
      </c>
      <c r="Q27" s="47">
        <f t="shared" si="3"/>
        <v>3.6995847426036982E-2</v>
      </c>
      <c r="R27" s="47">
        <f t="shared" si="3"/>
        <v>7.1803342258059247E-2</v>
      </c>
      <c r="S27" s="47">
        <f t="shared" si="3"/>
        <v>4.40782074573925E-2</v>
      </c>
      <c r="T27" s="47">
        <f t="shared" si="3"/>
        <v>5.0445518242475132E-2</v>
      </c>
    </row>
    <row r="28" spans="2:20" ht="21" customHeight="1">
      <c r="B28" s="42"/>
      <c r="C28" s="43" t="s">
        <v>19</v>
      </c>
      <c r="D28" s="145" t="s">
        <v>22</v>
      </c>
      <c r="E28" s="145"/>
      <c r="F28" s="44">
        <f t="shared" ref="F28:F31" si="5">+I28-K28</f>
        <v>184.23000000000008</v>
      </c>
      <c r="G28" s="45">
        <v>202.09675000000004</v>
      </c>
      <c r="H28" s="45">
        <f t="shared" si="2"/>
        <v>167.97999999999996</v>
      </c>
      <c r="I28" s="45">
        <v>553.57000000000005</v>
      </c>
      <c r="J28" s="46">
        <v>501.33</v>
      </c>
      <c r="K28" s="6">
        <v>369.34</v>
      </c>
      <c r="L28" s="6">
        <v>333.35</v>
      </c>
      <c r="P28" s="47">
        <f t="shared" si="4"/>
        <v>2.6315451167932949E-2</v>
      </c>
      <c r="Q28" s="47">
        <f t="shared" si="3"/>
        <v>3.0651741813997279E-2</v>
      </c>
      <c r="R28" s="47">
        <f t="shared" si="3"/>
        <v>2.4861947958339431E-2</v>
      </c>
      <c r="S28" s="47">
        <f t="shared" si="3"/>
        <v>2.5747753228643696E-2</v>
      </c>
      <c r="T28" s="47">
        <f t="shared" si="3"/>
        <v>2.341457810043613E-2</v>
      </c>
    </row>
    <row r="29" spans="2:20" ht="21" customHeight="1">
      <c r="B29" s="42"/>
      <c r="C29" s="43" t="s">
        <v>21</v>
      </c>
      <c r="D29" s="145" t="s">
        <v>24</v>
      </c>
      <c r="E29" s="145"/>
      <c r="F29" s="51">
        <v>0</v>
      </c>
      <c r="G29" s="52">
        <v>0</v>
      </c>
      <c r="H29" s="45">
        <f t="shared" si="2"/>
        <v>83.37</v>
      </c>
      <c r="I29" s="45">
        <v>90.720860000000002</v>
      </c>
      <c r="J29" s="46">
        <v>299.63</v>
      </c>
      <c r="K29" s="6">
        <v>90.72</v>
      </c>
      <c r="L29" s="6">
        <v>216.26</v>
      </c>
      <c r="P29" s="47">
        <f t="shared" si="4"/>
        <v>0</v>
      </c>
      <c r="Q29" s="47">
        <f t="shared" si="3"/>
        <v>0</v>
      </c>
      <c r="R29" s="47">
        <f t="shared" si="3"/>
        <v>1.2339210627972134E-2</v>
      </c>
      <c r="S29" s="47">
        <f t="shared" si="3"/>
        <v>4.2196259117552115E-3</v>
      </c>
      <c r="T29" s="47">
        <f t="shared" si="3"/>
        <v>1.3994195512404359E-2</v>
      </c>
    </row>
    <row r="30" spans="2:20" ht="21" customHeight="1">
      <c r="B30" s="42"/>
      <c r="C30" s="43" t="s">
        <v>23</v>
      </c>
      <c r="D30" s="53" t="s">
        <v>26</v>
      </c>
      <c r="E30" s="53"/>
      <c r="F30" s="44">
        <f t="shared" si="5"/>
        <v>879.06000000000017</v>
      </c>
      <c r="G30" s="45">
        <v>865.94710000000009</v>
      </c>
      <c r="H30" s="45">
        <f t="shared" si="2"/>
        <v>665.98</v>
      </c>
      <c r="I30" s="45">
        <v>2558.5700000000002</v>
      </c>
      <c r="J30" s="46">
        <v>1936.14</v>
      </c>
      <c r="K30" s="6">
        <v>1679.51</v>
      </c>
      <c r="L30" s="6">
        <v>1270.1600000000001</v>
      </c>
      <c r="P30" s="47">
        <f t="shared" si="4"/>
        <v>0.12556511156534295</v>
      </c>
      <c r="Q30" s="47">
        <f t="shared" si="3"/>
        <v>0.1313370300797993</v>
      </c>
      <c r="R30" s="47">
        <f t="shared" si="3"/>
        <v>9.856863972672282E-2</v>
      </c>
      <c r="S30" s="47">
        <f t="shared" si="3"/>
        <v>0.11900469494049695</v>
      </c>
      <c r="T30" s="47">
        <f t="shared" si="3"/>
        <v>9.0427265959305073E-2</v>
      </c>
    </row>
    <row r="31" spans="2:20" ht="21" customHeight="1">
      <c r="B31" s="42"/>
      <c r="C31" s="43" t="s">
        <v>25</v>
      </c>
      <c r="D31" s="145" t="s">
        <v>27</v>
      </c>
      <c r="E31" s="145"/>
      <c r="F31" s="44">
        <f t="shared" si="5"/>
        <v>923.8900000000001</v>
      </c>
      <c r="G31" s="45">
        <v>990.18468000000007</v>
      </c>
      <c r="H31" s="45">
        <f t="shared" si="2"/>
        <v>983.85000000000036</v>
      </c>
      <c r="I31" s="45">
        <v>2945.48</v>
      </c>
      <c r="J31" s="46">
        <f>3026.46+0.01</f>
        <v>3026.4700000000003</v>
      </c>
      <c r="K31" s="6">
        <v>2021.59</v>
      </c>
      <c r="L31" s="6">
        <v>2042.62</v>
      </c>
      <c r="P31" s="47">
        <f t="shared" si="4"/>
        <v>0.13196863800435091</v>
      </c>
      <c r="Q31" s="47">
        <f t="shared" si="3"/>
        <v>0.15017997646936684</v>
      </c>
      <c r="R31" s="47">
        <f t="shared" si="3"/>
        <v>0.14561511786410444</v>
      </c>
      <c r="S31" s="47">
        <f t="shared" si="3"/>
        <v>0.13700072652041373</v>
      </c>
      <c r="T31" s="47">
        <f t="shared" si="3"/>
        <v>0.14135104259395395</v>
      </c>
    </row>
    <row r="32" spans="2:20" ht="21" customHeight="1">
      <c r="B32" s="54" t="s">
        <v>28</v>
      </c>
      <c r="C32" s="55" t="s">
        <v>29</v>
      </c>
      <c r="D32" s="56"/>
      <c r="E32" s="56"/>
      <c r="F32" s="57">
        <f>SUM(F23:F31)</f>
        <v>7147.8900000000012</v>
      </c>
      <c r="G32" s="57">
        <f>SUM(G23:G31)</f>
        <v>6488.9276800000016</v>
      </c>
      <c r="H32" s="57">
        <f>SUM(H23:H31)</f>
        <v>6910.83</v>
      </c>
      <c r="I32" s="57">
        <f>SUM(I23:I31)</f>
        <v>21399.73086</v>
      </c>
      <c r="J32" s="58">
        <f>SUM(J23:J31)</f>
        <v>21178.97</v>
      </c>
      <c r="K32" s="59">
        <f>SUM(K22:K31)</f>
        <v>14251.839999999998</v>
      </c>
      <c r="L32" s="59">
        <f>SUM(L22:L31)</f>
        <v>14268.14</v>
      </c>
    </row>
    <row r="33" spans="2:20" ht="21" customHeight="1">
      <c r="B33" s="54">
        <v>4</v>
      </c>
      <c r="C33" s="152" t="s">
        <v>30</v>
      </c>
      <c r="D33" s="153"/>
      <c r="E33" s="153"/>
      <c r="F33" s="60">
        <f t="shared" ref="F33:L33" si="6">+F20-F32</f>
        <v>-114.39999999999964</v>
      </c>
      <c r="G33" s="60">
        <f t="shared" si="6"/>
        <v>136.51908000000003</v>
      </c>
      <c r="H33" s="60">
        <f>+H20-H32</f>
        <v>-102.28999999999996</v>
      </c>
      <c r="I33" s="60">
        <f t="shared" si="6"/>
        <v>212.4791400000031</v>
      </c>
      <c r="J33" s="61">
        <f>+J20-J32</f>
        <v>378.71999999999753</v>
      </c>
      <c r="K33" s="62">
        <f t="shared" si="6"/>
        <v>326.88000000000102</v>
      </c>
      <c r="L33" s="62">
        <f t="shared" si="6"/>
        <v>481.01000000000022</v>
      </c>
      <c r="P33" s="63">
        <f>+F33+F28+F27</f>
        <v>531.37000000000035</v>
      </c>
      <c r="Q33" s="63">
        <f t="shared" ref="Q33:T33" si="7">+G33+G28+G27</f>
        <v>582.54130000000009</v>
      </c>
      <c r="R33" s="63">
        <f t="shared" si="7"/>
        <v>550.82999999999993</v>
      </c>
      <c r="S33" s="63">
        <f t="shared" si="7"/>
        <v>1713.7191400000031</v>
      </c>
      <c r="T33" s="63">
        <f t="shared" si="7"/>
        <v>1960.1399999999974</v>
      </c>
    </row>
    <row r="34" spans="2:20" ht="21" customHeight="1">
      <c r="B34" s="54">
        <v>5</v>
      </c>
      <c r="C34" s="154" t="s">
        <v>31</v>
      </c>
      <c r="D34" s="155"/>
      <c r="E34" s="155"/>
      <c r="F34" s="64"/>
      <c r="G34" s="48"/>
      <c r="H34" s="48"/>
      <c r="I34" s="48"/>
      <c r="J34" s="46"/>
      <c r="K34" s="6"/>
      <c r="L34" s="6"/>
      <c r="N34" s="1">
        <v>23075000</v>
      </c>
      <c r="O34" s="65">
        <v>0.20358000000000001</v>
      </c>
      <c r="P34" s="47">
        <f>+P33/F20</f>
        <v>7.5548554131732643E-2</v>
      </c>
      <c r="Q34" s="47">
        <f t="shared" ref="Q34:T34" si="8">+Q33/G20</f>
        <v>8.7924833011562828E-2</v>
      </c>
      <c r="R34" s="47">
        <f t="shared" si="8"/>
        <v>8.0902807356643264E-2</v>
      </c>
      <c r="S34" s="47">
        <f t="shared" si="8"/>
        <v>7.9294025923309225E-2</v>
      </c>
      <c r="T34" s="47">
        <f t="shared" si="8"/>
        <v>9.0925326414843036E-2</v>
      </c>
    </row>
    <row r="35" spans="2:20" ht="21" customHeight="1">
      <c r="B35" s="54"/>
      <c r="C35" s="66" t="s">
        <v>32</v>
      </c>
      <c r="D35" s="67"/>
      <c r="E35" s="67"/>
      <c r="F35" s="48">
        <f>+I35-K35</f>
        <v>17.5</v>
      </c>
      <c r="G35" s="68">
        <v>81.94</v>
      </c>
      <c r="H35" s="68">
        <f>+J35-L35</f>
        <v>48.5</v>
      </c>
      <c r="I35" s="68">
        <v>136</v>
      </c>
      <c r="J35" s="46">
        <v>146.5</v>
      </c>
      <c r="K35" s="6">
        <v>118.5</v>
      </c>
      <c r="L35" s="6">
        <v>98</v>
      </c>
      <c r="O35" s="1">
        <f>+N34*O34</f>
        <v>4697608.5</v>
      </c>
    </row>
    <row r="36" spans="2:20" ht="21" customHeight="1">
      <c r="B36" s="54"/>
      <c r="C36" s="66" t="s">
        <v>33</v>
      </c>
      <c r="D36" s="67"/>
      <c r="E36" s="67"/>
      <c r="F36" s="68">
        <f>+I36-K36</f>
        <v>-55.44</v>
      </c>
      <c r="G36" s="68">
        <v>16.427140000000001</v>
      </c>
      <c r="H36" s="45">
        <f>+J36-L36</f>
        <v>1.35</v>
      </c>
      <c r="I36" s="68">
        <v>-26.35</v>
      </c>
      <c r="J36" s="46">
        <v>3.41</v>
      </c>
      <c r="K36" s="6">
        <v>29.09</v>
      </c>
      <c r="L36" s="6">
        <v>2.06</v>
      </c>
    </row>
    <row r="37" spans="2:20" ht="21" customHeight="1">
      <c r="B37" s="36"/>
      <c r="C37" s="66" t="s">
        <v>34</v>
      </c>
      <c r="D37" s="67"/>
      <c r="E37" s="67"/>
      <c r="F37" s="52">
        <f>+I37-K37</f>
        <v>0</v>
      </c>
      <c r="G37" s="68">
        <v>0</v>
      </c>
      <c r="H37" s="52">
        <f>+J37-L37</f>
        <v>0</v>
      </c>
      <c r="I37" s="68">
        <v>0</v>
      </c>
      <c r="J37" s="69">
        <v>0</v>
      </c>
      <c r="K37" s="6"/>
      <c r="L37" s="6"/>
      <c r="N37" s="1">
        <f>+O37/4</f>
        <v>6943152.125</v>
      </c>
      <c r="O37" s="1">
        <f>+O35+N34</f>
        <v>27772608.5</v>
      </c>
    </row>
    <row r="38" spans="2:20" ht="21" customHeight="1">
      <c r="B38" s="36"/>
      <c r="C38" s="66"/>
      <c r="D38" s="67"/>
      <c r="E38" s="67"/>
      <c r="F38" s="70"/>
      <c r="G38" s="68"/>
      <c r="H38" s="68"/>
      <c r="I38" s="68"/>
      <c r="J38" s="71"/>
      <c r="K38" s="6"/>
      <c r="L38" s="6"/>
      <c r="O38" s="1">
        <f>+O37/4*3</f>
        <v>20829456.375</v>
      </c>
    </row>
    <row r="39" spans="2:20" ht="21" customHeight="1">
      <c r="B39" s="36">
        <v>6</v>
      </c>
      <c r="C39" s="154" t="s">
        <v>35</v>
      </c>
      <c r="D39" s="145"/>
      <c r="E39" s="145"/>
      <c r="F39" s="48">
        <f>+F33-F35-F36-F37</f>
        <v>-76.459999999999638</v>
      </c>
      <c r="G39" s="48">
        <f>+G33-G35-G36-G37</f>
        <v>38.151940000000032</v>
      </c>
      <c r="H39" s="48">
        <f>+H33-H35-H36-H37</f>
        <v>-152.13999999999996</v>
      </c>
      <c r="I39" s="48">
        <f>+I33-I35-I36-I37</f>
        <v>102.82914000000309</v>
      </c>
      <c r="J39" s="49">
        <f>+J33-J35-J36-J37</f>
        <v>228.80999999999753</v>
      </c>
      <c r="K39" s="72">
        <f t="shared" ref="K39" si="9">+K33-K35-K36-K37</f>
        <v>179.29000000000102</v>
      </c>
      <c r="L39" s="72">
        <f>+L33-L35-L36-L37</f>
        <v>380.95000000000022</v>
      </c>
    </row>
    <row r="40" spans="2:20" ht="21" customHeight="1">
      <c r="B40" s="36"/>
      <c r="C40" s="73"/>
      <c r="D40" s="72"/>
      <c r="E40" s="72"/>
      <c r="F40" s="74"/>
      <c r="G40" s="48"/>
      <c r="H40" s="48"/>
      <c r="I40" s="48"/>
      <c r="J40" s="49"/>
      <c r="K40" s="6"/>
      <c r="L40" s="6"/>
    </row>
    <row r="41" spans="2:20" ht="36" customHeight="1">
      <c r="B41" s="36">
        <v>7</v>
      </c>
      <c r="C41" s="154" t="s">
        <v>36</v>
      </c>
      <c r="D41" s="145"/>
      <c r="E41" s="145"/>
      <c r="F41" s="48">
        <f>+I41-K41</f>
        <v>-3.8899999999999997</v>
      </c>
      <c r="G41" s="48">
        <v>-2.27</v>
      </c>
      <c r="H41" s="45">
        <f>+J41-L41</f>
        <v>4.8499999999999996</v>
      </c>
      <c r="I41" s="48">
        <v>-8.42</v>
      </c>
      <c r="J41" s="49">
        <v>2.91</v>
      </c>
      <c r="K41" s="72">
        <v>-4.53</v>
      </c>
      <c r="L41" s="72">
        <v>-1.94</v>
      </c>
    </row>
    <row r="42" spans="2:20" ht="52.5" customHeight="1">
      <c r="B42" s="36">
        <v>8</v>
      </c>
      <c r="C42" s="156" t="s">
        <v>65</v>
      </c>
      <c r="D42" s="157"/>
      <c r="E42" s="158"/>
      <c r="F42" s="48">
        <f>+F39+F41</f>
        <v>-80.349999999999639</v>
      </c>
      <c r="G42" s="48">
        <f>+G39+G41</f>
        <v>35.881940000000029</v>
      </c>
      <c r="H42" s="48">
        <f>+H39+H41</f>
        <v>-147.28999999999996</v>
      </c>
      <c r="I42" s="48">
        <f>+I39+I41</f>
        <v>94.409140000003092</v>
      </c>
      <c r="J42" s="49">
        <f>+J39+J41</f>
        <v>231.71999999999753</v>
      </c>
      <c r="K42" s="72">
        <f t="shared" ref="K42" si="10">+K39+K41</f>
        <v>174.76000000000101</v>
      </c>
      <c r="L42" s="72">
        <f>+L39+L41</f>
        <v>379.01000000000022</v>
      </c>
    </row>
    <row r="43" spans="2:20" ht="21" customHeight="1">
      <c r="B43" s="36">
        <v>9</v>
      </c>
      <c r="C43" s="183" t="s">
        <v>37</v>
      </c>
      <c r="D43" s="145"/>
      <c r="E43" s="145"/>
      <c r="F43" s="75">
        <v>397.66</v>
      </c>
      <c r="G43" s="75">
        <v>397.66</v>
      </c>
      <c r="H43" s="75">
        <v>397.66</v>
      </c>
      <c r="I43" s="75">
        <v>397.66</v>
      </c>
      <c r="J43" s="76">
        <v>397.66</v>
      </c>
      <c r="K43" s="53">
        <v>397.66</v>
      </c>
      <c r="L43" s="53">
        <v>397.66</v>
      </c>
    </row>
    <row r="44" spans="2:20" ht="21" customHeight="1">
      <c r="B44" s="36"/>
      <c r="C44" s="183" t="s">
        <v>75</v>
      </c>
      <c r="D44" s="145"/>
      <c r="E44" s="148"/>
      <c r="F44" s="77"/>
      <c r="G44" s="48"/>
      <c r="H44" s="48"/>
      <c r="I44" s="48"/>
      <c r="J44" s="49"/>
      <c r="K44" s="72"/>
      <c r="L44" s="72"/>
    </row>
    <row r="45" spans="2:20" ht="21" customHeight="1" thickBot="1">
      <c r="B45" s="78">
        <v>10</v>
      </c>
      <c r="C45" s="149" t="s">
        <v>76</v>
      </c>
      <c r="D45" s="150"/>
      <c r="E45" s="151"/>
      <c r="F45" s="79">
        <f>+F39/F43*10</f>
        <v>-1.9227480762460301</v>
      </c>
      <c r="G45" s="79">
        <f>+G39/G43*10</f>
        <v>0.95941105466981924</v>
      </c>
      <c r="H45" s="79">
        <f t="shared" ref="H45:L45" si="11">+H39/H43*10</f>
        <v>-3.8258814062264235</v>
      </c>
      <c r="I45" s="79">
        <f t="shared" si="11"/>
        <v>2.5858557561736935</v>
      </c>
      <c r="J45" s="80">
        <f t="shared" si="11"/>
        <v>5.7539103756977692</v>
      </c>
      <c r="K45" s="81">
        <f t="shared" si="11"/>
        <v>4.5086254589347936</v>
      </c>
      <c r="L45" s="60">
        <f t="shared" si="11"/>
        <v>9.5797917819242624</v>
      </c>
    </row>
    <row r="46" spans="2:20" ht="21" customHeight="1">
      <c r="B46" s="82"/>
      <c r="C46" s="161"/>
      <c r="D46" s="161"/>
      <c r="E46" s="161"/>
      <c r="F46" s="83"/>
      <c r="G46" s="83"/>
      <c r="H46" s="83"/>
      <c r="I46" s="83"/>
      <c r="J46" s="84"/>
    </row>
    <row r="47" spans="2:20" ht="21" customHeight="1">
      <c r="B47" s="85" t="s">
        <v>41</v>
      </c>
      <c r="C47" s="86"/>
      <c r="D47" s="86"/>
      <c r="E47" s="86"/>
      <c r="F47" s="86"/>
      <c r="G47" s="86"/>
      <c r="H47" s="6"/>
      <c r="I47" s="87"/>
      <c r="J47" s="88"/>
    </row>
    <row r="48" spans="2:20" ht="61.5" customHeight="1">
      <c r="B48" s="36">
        <v>1</v>
      </c>
      <c r="C48" s="125" t="s">
        <v>61</v>
      </c>
      <c r="D48" s="125"/>
      <c r="E48" s="125"/>
      <c r="F48" s="125"/>
      <c r="G48" s="125"/>
      <c r="H48" s="125"/>
      <c r="I48" s="125"/>
      <c r="J48" s="126"/>
    </row>
    <row r="49" spans="2:12" ht="51.75" customHeight="1">
      <c r="B49" s="36">
        <v>2</v>
      </c>
      <c r="C49" s="125" t="s">
        <v>63</v>
      </c>
      <c r="D49" s="125"/>
      <c r="E49" s="125"/>
      <c r="F49" s="125"/>
      <c r="G49" s="125"/>
      <c r="H49" s="125"/>
      <c r="I49" s="125"/>
      <c r="J49" s="126"/>
    </row>
    <row r="50" spans="2:12" ht="39.75" customHeight="1">
      <c r="B50" s="36">
        <v>3</v>
      </c>
      <c r="C50" s="125" t="s">
        <v>73</v>
      </c>
      <c r="D50" s="125"/>
      <c r="E50" s="125"/>
      <c r="F50" s="125"/>
      <c r="G50" s="125"/>
      <c r="H50" s="125"/>
      <c r="I50" s="125"/>
      <c r="J50" s="126"/>
    </row>
    <row r="51" spans="2:12" ht="49.5" customHeight="1">
      <c r="B51" s="36">
        <v>4</v>
      </c>
      <c r="C51" s="133" t="s">
        <v>59</v>
      </c>
      <c r="D51" s="133"/>
      <c r="E51" s="133"/>
      <c r="F51" s="133"/>
      <c r="G51" s="133"/>
      <c r="H51" s="133"/>
      <c r="I51" s="133"/>
      <c r="J51" s="134"/>
    </row>
    <row r="52" spans="2:12" ht="27.75" customHeight="1">
      <c r="B52" s="36"/>
      <c r="C52" s="89"/>
      <c r="D52" s="89"/>
      <c r="E52" s="89"/>
      <c r="F52" s="89"/>
      <c r="G52" s="89"/>
      <c r="H52" s="89"/>
      <c r="I52" s="143" t="s">
        <v>54</v>
      </c>
      <c r="J52" s="144"/>
    </row>
    <row r="53" spans="2:12" ht="70.5" customHeight="1">
      <c r="B53" s="36"/>
      <c r="C53" s="90" t="s">
        <v>42</v>
      </c>
      <c r="D53" s="135" t="s">
        <v>6</v>
      </c>
      <c r="E53" s="136"/>
      <c r="F53" s="136"/>
      <c r="G53" s="136"/>
      <c r="H53" s="137"/>
      <c r="I53" s="122" t="s">
        <v>68</v>
      </c>
      <c r="J53" s="91" t="s">
        <v>69</v>
      </c>
    </row>
    <row r="54" spans="2:12" ht="21" customHeight="1">
      <c r="B54" s="36"/>
      <c r="C54" s="92"/>
      <c r="D54" s="138" t="s">
        <v>53</v>
      </c>
      <c r="E54" s="139"/>
      <c r="F54" s="139"/>
      <c r="G54" s="139"/>
      <c r="H54" s="140"/>
      <c r="I54" s="93">
        <v>84.36</v>
      </c>
      <c r="J54" s="94">
        <v>462.55</v>
      </c>
    </row>
    <row r="55" spans="2:12" ht="21" customHeight="1">
      <c r="B55" s="36"/>
      <c r="C55" s="92"/>
      <c r="D55" s="127" t="s">
        <v>43</v>
      </c>
      <c r="E55" s="128"/>
      <c r="F55" s="128"/>
      <c r="G55" s="128"/>
      <c r="H55" s="129"/>
      <c r="I55" s="95"/>
      <c r="J55" s="96"/>
    </row>
    <row r="56" spans="2:12" ht="21" customHeight="1">
      <c r="B56" s="36"/>
      <c r="C56" s="92" t="s">
        <v>8</v>
      </c>
      <c r="D56" s="127" t="s">
        <v>44</v>
      </c>
      <c r="E56" s="128"/>
      <c r="F56" s="128"/>
      <c r="G56" s="128"/>
      <c r="H56" s="129"/>
      <c r="I56" s="97">
        <f>+J56-6.21</f>
        <v>4.1000000000000005</v>
      </c>
      <c r="J56" s="98">
        <f>9.32+0.99</f>
        <v>10.31</v>
      </c>
      <c r="K56" s="99"/>
    </row>
    <row r="57" spans="2:12" ht="21" customHeight="1">
      <c r="B57" s="36"/>
      <c r="C57" s="92" t="s">
        <v>10</v>
      </c>
      <c r="D57" s="127" t="s">
        <v>64</v>
      </c>
      <c r="E57" s="128"/>
      <c r="F57" s="128"/>
      <c r="G57" s="128"/>
      <c r="H57" s="129"/>
      <c r="I57" s="97">
        <f>J57+1.4</f>
        <v>-280.24</v>
      </c>
      <c r="J57" s="98">
        <f>-212.64-69</f>
        <v>-281.64</v>
      </c>
    </row>
    <row r="58" spans="2:12" ht="21" customHeight="1">
      <c r="B58" s="36"/>
      <c r="C58" s="92" t="s">
        <v>38</v>
      </c>
      <c r="D58" s="127" t="s">
        <v>45</v>
      </c>
      <c r="E58" s="128"/>
      <c r="F58" s="128"/>
      <c r="G58" s="128"/>
      <c r="H58" s="129"/>
      <c r="I58" s="100">
        <f>+-I56*33.063%+41</f>
        <v>39.644416999999997</v>
      </c>
      <c r="J58" s="101">
        <f>-J56*33.063%+41</f>
        <v>37.591204699999999</v>
      </c>
    </row>
    <row r="59" spans="2:12" ht="21" customHeight="1">
      <c r="B59" s="36"/>
      <c r="C59" s="102"/>
      <c r="D59" s="130" t="s">
        <v>62</v>
      </c>
      <c r="E59" s="131"/>
      <c r="F59" s="131"/>
      <c r="G59" s="131"/>
      <c r="H59" s="132"/>
      <c r="I59" s="103">
        <f>+SUM(I54:I58)</f>
        <v>-152.13558300000003</v>
      </c>
      <c r="J59" s="104">
        <f>+SUM(J54:J58)</f>
        <v>228.81120470000002</v>
      </c>
      <c r="K59" s="105"/>
      <c r="L59" s="106"/>
    </row>
    <row r="60" spans="2:12" ht="21" customHeight="1">
      <c r="B60" s="36"/>
      <c r="C60" s="107"/>
      <c r="D60" s="108"/>
      <c r="E60" s="108"/>
      <c r="F60" s="108"/>
      <c r="G60" s="108"/>
      <c r="H60" s="108"/>
      <c r="I60" s="109"/>
      <c r="J60" s="110"/>
      <c r="K60" s="105"/>
      <c r="L60" s="106"/>
    </row>
    <row r="61" spans="2:12" ht="50.25" customHeight="1">
      <c r="B61" s="36">
        <v>5</v>
      </c>
      <c r="C61" s="141" t="s">
        <v>66</v>
      </c>
      <c r="D61" s="141"/>
      <c r="E61" s="141"/>
      <c r="F61" s="141"/>
      <c r="G61" s="141"/>
      <c r="H61" s="141"/>
      <c r="I61" s="141"/>
      <c r="J61" s="142"/>
    </row>
    <row r="62" spans="2:12" ht="21" customHeight="1">
      <c r="B62" s="36">
        <v>6</v>
      </c>
      <c r="C62" s="123" t="s">
        <v>46</v>
      </c>
      <c r="D62" s="123"/>
      <c r="E62" s="123"/>
      <c r="F62" s="123"/>
      <c r="G62" s="123"/>
      <c r="H62" s="123"/>
      <c r="I62" s="123"/>
      <c r="J62" s="124"/>
    </row>
    <row r="63" spans="2:12" ht="42.75" customHeight="1">
      <c r="B63" s="42">
        <v>7</v>
      </c>
      <c r="C63" s="123" t="s">
        <v>47</v>
      </c>
      <c r="D63" s="123"/>
      <c r="E63" s="123"/>
      <c r="F63" s="123"/>
      <c r="G63" s="123"/>
      <c r="H63" s="123"/>
      <c r="I63" s="123"/>
      <c r="J63" s="124"/>
    </row>
    <row r="64" spans="2:12" ht="21" customHeight="1">
      <c r="B64" s="111"/>
      <c r="C64" s="6"/>
      <c r="D64" s="6"/>
      <c r="E64" s="6"/>
      <c r="F64" s="6"/>
      <c r="G64" s="112"/>
      <c r="H64" s="6"/>
      <c r="I64" s="6"/>
      <c r="J64" s="7"/>
    </row>
    <row r="65" spans="2:10" ht="21" customHeight="1">
      <c r="B65" s="111"/>
      <c r="C65" s="6"/>
      <c r="D65" s="6"/>
      <c r="E65" s="6"/>
      <c r="F65" s="6"/>
      <c r="G65" s="6"/>
      <c r="H65" s="6"/>
      <c r="I65" s="6"/>
      <c r="J65" s="113" t="s">
        <v>48</v>
      </c>
    </row>
    <row r="66" spans="2:10" ht="21" customHeight="1">
      <c r="B66" s="5"/>
      <c r="C66" s="6"/>
      <c r="D66" s="6"/>
      <c r="E66" s="6"/>
      <c r="F66" s="6"/>
      <c r="G66" s="6"/>
      <c r="H66" s="6"/>
      <c r="I66" s="6"/>
      <c r="J66" s="114"/>
    </row>
    <row r="67" spans="2:10" ht="21" customHeight="1">
      <c r="B67" s="115" t="s">
        <v>78</v>
      </c>
      <c r="C67" s="6" t="s">
        <v>49</v>
      </c>
      <c r="D67" s="6"/>
      <c r="E67" s="6"/>
      <c r="F67" s="6"/>
      <c r="G67" s="6"/>
      <c r="H67" s="6"/>
      <c r="I67" s="6"/>
      <c r="J67" s="114"/>
    </row>
    <row r="68" spans="2:10" ht="21" customHeight="1">
      <c r="B68" s="116" t="s">
        <v>77</v>
      </c>
      <c r="C68" s="6"/>
      <c r="D68" s="117"/>
      <c r="E68" s="6"/>
      <c r="F68" s="6"/>
      <c r="G68" s="6"/>
      <c r="H68" s="6"/>
      <c r="I68" s="6"/>
      <c r="J68" s="113" t="s">
        <v>50</v>
      </c>
    </row>
    <row r="69" spans="2:10" ht="21" customHeight="1">
      <c r="B69" s="5"/>
      <c r="C69" s="117"/>
      <c r="D69" s="117"/>
      <c r="E69" s="117"/>
      <c r="F69" s="117"/>
      <c r="G69" s="6"/>
      <c r="H69" s="6"/>
      <c r="I69" s="6"/>
      <c r="J69" s="113" t="s">
        <v>51</v>
      </c>
    </row>
    <row r="70" spans="2:10" ht="21" customHeight="1" thickBot="1">
      <c r="B70" s="118"/>
      <c r="C70" s="119"/>
      <c r="D70" s="120"/>
      <c r="E70" s="120"/>
      <c r="F70" s="120"/>
      <c r="G70" s="120"/>
      <c r="H70" s="120"/>
      <c r="I70" s="120"/>
      <c r="J70" s="121" t="s">
        <v>52</v>
      </c>
    </row>
  </sheetData>
  <mergeCells count="43">
    <mergeCell ref="I15:J15"/>
    <mergeCell ref="C46:E46"/>
    <mergeCell ref="B7:J7"/>
    <mergeCell ref="B8:J8"/>
    <mergeCell ref="B9:J9"/>
    <mergeCell ref="B10:J10"/>
    <mergeCell ref="D23:E23"/>
    <mergeCell ref="B15:D15"/>
    <mergeCell ref="C16:E16"/>
    <mergeCell ref="D18:E18"/>
    <mergeCell ref="D19:E19"/>
    <mergeCell ref="C20:E20"/>
    <mergeCell ref="B11:J11"/>
    <mergeCell ref="B13:J13"/>
    <mergeCell ref="C43:E43"/>
    <mergeCell ref="C44:E44"/>
    <mergeCell ref="C45:E45"/>
    <mergeCell ref="C33:E33"/>
    <mergeCell ref="C34:E34"/>
    <mergeCell ref="C39:E39"/>
    <mergeCell ref="C41:E41"/>
    <mergeCell ref="C42:E42"/>
    <mergeCell ref="D28:E28"/>
    <mergeCell ref="D29:E29"/>
    <mergeCell ref="D24:E25"/>
    <mergeCell ref="D31:E31"/>
    <mergeCell ref="D26:E26"/>
    <mergeCell ref="D27:E27"/>
    <mergeCell ref="C63:J63"/>
    <mergeCell ref="C62:J62"/>
    <mergeCell ref="C48:J48"/>
    <mergeCell ref="C49:J49"/>
    <mergeCell ref="D58:H58"/>
    <mergeCell ref="D59:H59"/>
    <mergeCell ref="C51:J51"/>
    <mergeCell ref="D53:H53"/>
    <mergeCell ref="D54:H54"/>
    <mergeCell ref="D55:H55"/>
    <mergeCell ref="D56:H56"/>
    <mergeCell ref="D57:H57"/>
    <mergeCell ref="C61:J61"/>
    <mergeCell ref="C50:J50"/>
    <mergeCell ref="I52:J52"/>
  </mergeCells>
  <pageMargins left="0.47" right="0.7" top="0.25" bottom="0" header="0.19" footer="0.3"/>
  <pageSetup paperSize="9" scale="45" fitToHeight="2" orientation="portrait" r:id="rId1"/>
  <colBreaks count="1" manualBreakCount="1">
    <brk id="10" max="6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Results</vt:lpstr>
      <vt:lpstr>'Financial Results'!Print_Area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2018-02-24T10:56:14Z</dcterms:modified>
</cp:coreProperties>
</file>